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794" windowWidth="21181" windowHeight="6847" activeTab="3"/>
  </bookViews>
  <sheets>
    <sheet name="Prezenta" sheetId="1" r:id="rId1"/>
    <sheet name="Proiect" sheetId="2" r:id="rId2"/>
    <sheet name="Curs" sheetId="3" r:id="rId3"/>
    <sheet name="Centralizator" sheetId="4" r:id="rId4"/>
  </sheets>
  <definedNames/>
  <calcPr fullCalcOnLoad="1"/>
</workbook>
</file>

<file path=xl/sharedStrings.xml><?xml version="1.0" encoding="utf-8"?>
<sst xmlns="http://schemas.openxmlformats.org/spreadsheetml/2006/main" count="367" uniqueCount="81">
  <si>
    <t>Final</t>
  </si>
  <si>
    <t>Implement</t>
  </si>
  <si>
    <t xml:space="preserve">Nr. </t>
  </si>
  <si>
    <t>Lab</t>
  </si>
  <si>
    <t>Paper</t>
  </si>
  <si>
    <t xml:space="preserve">Final </t>
  </si>
  <si>
    <t>Nr. Mat.</t>
  </si>
  <si>
    <t>Nume Prenume</t>
  </si>
  <si>
    <t>Proiect</t>
  </si>
  <si>
    <t>Curs</t>
  </si>
  <si>
    <t>Examen</t>
  </si>
  <si>
    <t>Nota</t>
  </si>
  <si>
    <t>Nr. Mat</t>
  </si>
  <si>
    <t>Subiect</t>
  </si>
  <si>
    <t>Prezentare</t>
  </si>
  <si>
    <t>Colegi</t>
  </si>
  <si>
    <t>Extra</t>
  </si>
  <si>
    <t>Partial</t>
  </si>
  <si>
    <t>2 - aproximare</t>
  </si>
  <si>
    <t>3 - Lagrange</t>
  </si>
  <si>
    <t>4 - eliminare</t>
  </si>
  <si>
    <t>5 - newton gradient</t>
  </si>
  <si>
    <t>7 - quasi-Newton</t>
  </si>
  <si>
    <t>8 - Nelder-Mead</t>
  </si>
  <si>
    <t>9 - Rosenbrock</t>
  </si>
  <si>
    <t>6 - gradient conjugat</t>
  </si>
  <si>
    <t>10 - prog. Lin</t>
  </si>
  <si>
    <t>11- prog pat</t>
  </si>
  <si>
    <t>Observatii</t>
  </si>
  <si>
    <t>Nr. mat.</t>
  </si>
  <si>
    <t>Labok</t>
  </si>
  <si>
    <t>Capus G. Bogdan Andrei</t>
  </si>
  <si>
    <t>Veres C. Koppany Attila</t>
  </si>
  <si>
    <t>p</t>
  </si>
  <si>
    <t>Bolboaca N. Ramona Andreea</t>
  </si>
  <si>
    <t>Buzila M. Bianca</t>
  </si>
  <si>
    <t>Cobarzan D. Vlad Alexandru</t>
  </si>
  <si>
    <t>Coman M. Patricia Alexandra</t>
  </si>
  <si>
    <t>Dragan A. Paul Andrei</t>
  </si>
  <si>
    <t>Gavri G. Catalin Mihai</t>
  </si>
  <si>
    <t>Genis C. Radu Constantin</t>
  </si>
  <si>
    <t>Gherghe D. Sergiu Ionut</t>
  </si>
  <si>
    <t>Giosan I. Irina</t>
  </si>
  <si>
    <t>Jurjut L. Anca</t>
  </si>
  <si>
    <t>Kajnak Misca M. Robert Oliver</t>
  </si>
  <si>
    <t>Kovacs A. Kristof - Attila</t>
  </si>
  <si>
    <t>Kovacs G. Gyorgy</t>
  </si>
  <si>
    <t>Lal I. Ioana</t>
  </si>
  <si>
    <t>Lupu N. Nicolae Teodor</t>
  </si>
  <si>
    <t>Miklos C. Csaba</t>
  </si>
  <si>
    <t>Miklos I. David Janos</t>
  </si>
  <si>
    <t>Moldovan I. Vladut Adrian</t>
  </si>
  <si>
    <t>Mosneagu R. Razvan Andrei</t>
  </si>
  <si>
    <t>Muresanu A. Gabriel Ionut</t>
  </si>
  <si>
    <t>Pop C. Alexandru</t>
  </si>
  <si>
    <t>Popescu V. Mihaela</t>
  </si>
  <si>
    <t>Stanese N. Mihai Radu</t>
  </si>
  <si>
    <t>Suciu G. Vlad</t>
  </si>
  <si>
    <t>Todoran V. Marius Gheorghe</t>
  </si>
  <si>
    <t>Varvara G. Ronny Gligor</t>
  </si>
  <si>
    <t>Vincze Pistuka C. Roland</t>
  </si>
  <si>
    <t>Voicu A. Horatiu Serban</t>
  </si>
  <si>
    <t>Erasmus</t>
  </si>
  <si>
    <t>done</t>
  </si>
  <si>
    <t>Kajnak, Kovacs Gy., Jurjut - Chiandussi12 - Multiobjective optimization</t>
  </si>
  <si>
    <t>Bolboaca, Giosan, Lal - Bouchekara16 - Improved colliding bodies</t>
  </si>
  <si>
    <t>Coman, Genis, Muresanu - Giuliani15 - Oil production optimization 2</t>
  </si>
  <si>
    <t>Buzila, Voicu, Vincze - Chen16 - TLBO with variable population</t>
  </si>
  <si>
    <t>Mosneagu, Varvara, Pop - Kucuktezcan15 - BB-BC for power systems</t>
  </si>
  <si>
    <t>Miklos Cs, Miklos D, Stanese - Alvarez16 - NSGA-II for compilation optimization</t>
  </si>
  <si>
    <t>Todoran, Moldovan, Kovacs K - Majhi11 - Hybrid PSO</t>
  </si>
  <si>
    <t>Gherghe, Lupu, Veres - Asadollahi14 - Oil production optimization</t>
  </si>
  <si>
    <t>NM+simplex</t>
  </si>
  <si>
    <t>2016-2017</t>
  </si>
  <si>
    <t>trecut</t>
  </si>
  <si>
    <t>fara nota de trecere</t>
  </si>
  <si>
    <t>neeligibil pentru examen</t>
  </si>
  <si>
    <t>nota finalizata</t>
  </si>
  <si>
    <t>Finalizat</t>
  </si>
  <si>
    <t>active set</t>
  </si>
  <si>
    <t>rand elim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</si>
</sst>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2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7" fillId="0" borderId="14" xfId="0" applyFont="1" applyBorder="1" applyAlignment="1">
      <alignment/>
    </xf>
    <xf numFmtId="0" fontId="1" fillId="0" borderId="16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wrapText="1"/>
    </xf>
    <xf numFmtId="0" fontId="10" fillId="0" borderId="17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vertical="center"/>
    </xf>
    <xf numFmtId="49" fontId="7" fillId="0" borderId="22" xfId="0" applyNumberFormat="1" applyFont="1" applyBorder="1" applyAlignment="1">
      <alignment vertical="center" wrapText="1"/>
    </xf>
    <xf numFmtId="49" fontId="7" fillId="0" borderId="23" xfId="0" applyNumberFormat="1" applyFont="1" applyBorder="1" applyAlignment="1">
      <alignment vertical="center" wrapText="1"/>
    </xf>
    <xf numFmtId="2" fontId="7" fillId="0" borderId="22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17" borderId="0" xfId="0" applyFont="1" applyFill="1" applyAlignment="1">
      <alignment/>
    </xf>
    <xf numFmtId="0" fontId="7" fillId="17" borderId="0" xfId="0" applyFont="1" applyFill="1" applyAlignment="1">
      <alignment horizontal="center"/>
    </xf>
    <xf numFmtId="0" fontId="7" fillId="25" borderId="0" xfId="0" applyFont="1" applyFill="1" applyAlignment="1">
      <alignment/>
    </xf>
    <xf numFmtId="2" fontId="7" fillId="25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1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I37"/>
  <sheetViews>
    <sheetView zoomScalePageLayoutView="0" workbookViewId="0" topLeftCell="A1">
      <pane ySplit="6" topLeftCell="BM7" activePane="bottomLeft" state="frozen"/>
      <selection pane="topLeft" activeCell="B1" sqref="B1"/>
      <selection pane="bottomLeft" activeCell="K24" sqref="K24"/>
    </sheetView>
  </sheetViews>
  <sheetFormatPr defaultColWidth="9.140625" defaultRowHeight="12.75"/>
  <cols>
    <col min="1" max="1" width="4.140625" style="19" customWidth="1"/>
    <col min="2" max="2" width="11.8515625" style="19" customWidth="1"/>
    <col min="3" max="3" width="29.8515625" style="19" customWidth="1"/>
    <col min="4" max="4" width="15.421875" style="19" customWidth="1"/>
    <col min="5" max="5" width="3.421875" style="19" hidden="1" customWidth="1"/>
    <col min="6" max="6" width="3.421875" style="19" customWidth="1"/>
    <col min="7" max="7" width="3.28125" style="19" customWidth="1"/>
    <col min="8" max="8" width="3.421875" style="19" customWidth="1"/>
    <col min="9" max="10" width="3.28125" style="19" customWidth="1"/>
    <col min="11" max="11" width="3.140625" style="19" customWidth="1"/>
    <col min="12" max="13" width="3.421875" style="19" customWidth="1"/>
    <col min="14" max="15" width="3.28125" style="19" customWidth="1"/>
    <col min="16" max="16" width="3.28125" style="19" hidden="1" customWidth="1"/>
    <col min="17" max="18" width="3.421875" style="19" hidden="1" customWidth="1"/>
    <col min="19" max="19" width="3.421875" style="19" customWidth="1"/>
    <col min="20" max="20" width="3.28125" style="19" customWidth="1"/>
    <col min="21" max="22" width="3.421875" style="19" customWidth="1"/>
    <col min="23" max="23" width="3.57421875" style="19" customWidth="1"/>
    <col min="24" max="24" width="3.421875" style="19" customWidth="1"/>
    <col min="25" max="28" width="3.28125" style="19" customWidth="1"/>
    <col min="29" max="29" width="3.421875" style="19" customWidth="1"/>
    <col min="30" max="30" width="10.140625" style="19" hidden="1" customWidth="1"/>
    <col min="31" max="31" width="3.28125" style="19" customWidth="1"/>
    <col min="32" max="33" width="3.421875" style="19" customWidth="1"/>
    <col min="34" max="16384" width="9.00390625" style="19" customWidth="1"/>
  </cols>
  <sheetData>
    <row r="4" ht="13.5" thickBot="1"/>
    <row r="5" spans="1:33" ht="14.25" customHeight="1" thickBot="1">
      <c r="A5" s="83" t="s">
        <v>2</v>
      </c>
      <c r="B5" s="83" t="s">
        <v>29</v>
      </c>
      <c r="C5" s="85" t="s">
        <v>7</v>
      </c>
      <c r="D5" s="87" t="s">
        <v>28</v>
      </c>
      <c r="E5" s="96" t="s">
        <v>3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89"/>
      <c r="T5" s="91" t="s">
        <v>8</v>
      </c>
      <c r="U5" s="91"/>
      <c r="V5" s="91"/>
      <c r="W5" s="91"/>
      <c r="X5" s="91"/>
      <c r="Y5" s="91"/>
      <c r="Z5" s="92"/>
      <c r="AA5" s="8"/>
      <c r="AB5" s="8"/>
      <c r="AC5" s="8"/>
      <c r="AD5" s="8" t="s">
        <v>30</v>
      </c>
      <c r="AE5" s="8"/>
      <c r="AF5" s="8"/>
      <c r="AG5" s="8"/>
    </row>
    <row r="6" spans="1:33" ht="13.5" customHeight="1" thickBot="1">
      <c r="A6" s="84"/>
      <c r="B6" s="84"/>
      <c r="C6" s="86"/>
      <c r="D6" s="88"/>
      <c r="E6" s="8">
        <v>1</v>
      </c>
      <c r="F6" s="68">
        <v>2</v>
      </c>
      <c r="G6" s="69">
        <v>3</v>
      </c>
      <c r="H6" s="69">
        <v>4</v>
      </c>
      <c r="I6" s="69">
        <v>5</v>
      </c>
      <c r="J6" s="69">
        <v>6</v>
      </c>
      <c r="K6" s="69">
        <v>7</v>
      </c>
      <c r="L6" s="69">
        <v>8</v>
      </c>
      <c r="M6" s="69">
        <v>9</v>
      </c>
      <c r="N6" s="69">
        <v>10</v>
      </c>
      <c r="O6" s="70">
        <v>11</v>
      </c>
      <c r="P6" s="30">
        <v>12</v>
      </c>
      <c r="Q6" s="28">
        <v>13</v>
      </c>
      <c r="R6" s="28">
        <v>14</v>
      </c>
      <c r="S6" s="90"/>
      <c r="T6" s="68">
        <v>1</v>
      </c>
      <c r="U6" s="69">
        <v>2</v>
      </c>
      <c r="V6" s="69">
        <v>3</v>
      </c>
      <c r="W6" s="69">
        <v>4</v>
      </c>
      <c r="X6" s="69">
        <v>5</v>
      </c>
      <c r="Y6" s="69">
        <v>6</v>
      </c>
      <c r="Z6" s="70">
        <v>7</v>
      </c>
      <c r="AA6" s="8"/>
      <c r="AB6" s="8"/>
      <c r="AC6" s="8"/>
      <c r="AD6" s="8"/>
      <c r="AE6" s="8"/>
      <c r="AF6" s="8"/>
      <c r="AG6" s="8"/>
    </row>
    <row r="7" spans="1:33" ht="15">
      <c r="A7" s="23">
        <v>1</v>
      </c>
      <c r="B7" s="24">
        <v>21021128</v>
      </c>
      <c r="C7" s="25" t="s">
        <v>34</v>
      </c>
      <c r="D7" s="48"/>
      <c r="E7" s="49"/>
      <c r="F7" s="71" t="s">
        <v>33</v>
      </c>
      <c r="G7" s="71" t="s">
        <v>33</v>
      </c>
      <c r="H7" s="71" t="s">
        <v>33</v>
      </c>
      <c r="I7" s="71" t="s">
        <v>33</v>
      </c>
      <c r="J7" s="71" t="s">
        <v>33</v>
      </c>
      <c r="K7" s="71" t="s">
        <v>33</v>
      </c>
      <c r="L7" s="71" t="s">
        <v>33</v>
      </c>
      <c r="M7" s="71" t="s">
        <v>33</v>
      </c>
      <c r="N7" s="71" t="s">
        <v>33</v>
      </c>
      <c r="O7" s="71" t="s">
        <v>33</v>
      </c>
      <c r="P7" s="26"/>
      <c r="Q7" s="26"/>
      <c r="R7" s="26"/>
      <c r="S7" s="90"/>
      <c r="T7" s="17"/>
      <c r="U7" s="17"/>
      <c r="V7" s="17"/>
      <c r="W7" s="17"/>
      <c r="X7" s="17"/>
      <c r="Y7" s="17"/>
      <c r="Z7" s="17"/>
      <c r="AA7" s="13"/>
      <c r="AB7" s="13"/>
      <c r="AC7" s="13"/>
      <c r="AD7" s="13" t="b">
        <f>OR(COUNTA(F7:O7)=10,D7="done")</f>
        <v>1</v>
      </c>
      <c r="AE7" s="13"/>
      <c r="AF7" s="13"/>
      <c r="AG7" s="13"/>
    </row>
    <row r="8" spans="1:33" ht="15">
      <c r="A8" s="16">
        <v>2</v>
      </c>
      <c r="B8" s="12">
        <v>21021136</v>
      </c>
      <c r="C8" s="21" t="s">
        <v>35</v>
      </c>
      <c r="D8" s="11"/>
      <c r="E8" s="58"/>
      <c r="F8" s="17" t="s">
        <v>33</v>
      </c>
      <c r="G8" s="17" t="s">
        <v>33</v>
      </c>
      <c r="H8" s="17" t="s">
        <v>33</v>
      </c>
      <c r="I8" s="17" t="s">
        <v>33</v>
      </c>
      <c r="J8" s="17" t="s">
        <v>33</v>
      </c>
      <c r="K8" s="17" t="s">
        <v>33</v>
      </c>
      <c r="L8" s="17" t="s">
        <v>33</v>
      </c>
      <c r="M8" s="17" t="s">
        <v>33</v>
      </c>
      <c r="N8" s="17" t="s">
        <v>33</v>
      </c>
      <c r="O8" s="17" t="s">
        <v>33</v>
      </c>
      <c r="P8" s="15"/>
      <c r="Q8" s="15"/>
      <c r="R8" s="15"/>
      <c r="S8" s="90"/>
      <c r="T8" s="17"/>
      <c r="U8" s="17"/>
      <c r="V8" s="17"/>
      <c r="W8" s="17"/>
      <c r="X8" s="17"/>
      <c r="Y8" s="17"/>
      <c r="Z8" s="17"/>
      <c r="AA8" s="13"/>
      <c r="AB8" s="13"/>
      <c r="AC8" s="13"/>
      <c r="AD8" s="13" t="b">
        <f aca="true" t="shared" si="0" ref="AD8:AD36">OR(COUNTA(F8:O8)=10,D8="done")</f>
        <v>1</v>
      </c>
      <c r="AE8" s="13"/>
      <c r="AF8" s="13"/>
      <c r="AG8" s="13"/>
    </row>
    <row r="9" spans="1:35" ht="15">
      <c r="A9" s="16">
        <v>3</v>
      </c>
      <c r="B9" s="12">
        <v>21020959</v>
      </c>
      <c r="C9" s="21" t="s">
        <v>31</v>
      </c>
      <c r="D9" s="12"/>
      <c r="E9" s="57"/>
      <c r="F9" s="39" t="s">
        <v>33</v>
      </c>
      <c r="G9" s="31" t="s">
        <v>33</v>
      </c>
      <c r="H9" s="31" t="s">
        <v>33</v>
      </c>
      <c r="I9" s="31" t="s">
        <v>33</v>
      </c>
      <c r="J9" s="31" t="s">
        <v>33</v>
      </c>
      <c r="K9" s="31" t="s">
        <v>33</v>
      </c>
      <c r="L9" s="31" t="s">
        <v>33</v>
      </c>
      <c r="M9" s="31" t="s">
        <v>33</v>
      </c>
      <c r="N9" s="31" t="s">
        <v>33</v>
      </c>
      <c r="O9" s="31" t="s">
        <v>33</v>
      </c>
      <c r="P9" s="20"/>
      <c r="Q9" s="20"/>
      <c r="R9" s="20"/>
      <c r="S9" s="90"/>
      <c r="T9" s="31"/>
      <c r="U9" s="31"/>
      <c r="V9" s="31"/>
      <c r="W9" s="31"/>
      <c r="X9" s="31"/>
      <c r="Y9" s="31"/>
      <c r="Z9" s="31"/>
      <c r="AD9" s="13" t="b">
        <f t="shared" si="0"/>
        <v>1</v>
      </c>
      <c r="AI9" s="19" t="s">
        <v>18</v>
      </c>
    </row>
    <row r="10" spans="1:35" ht="15">
      <c r="A10" s="16">
        <v>4</v>
      </c>
      <c r="B10" s="12">
        <v>21020511</v>
      </c>
      <c r="C10" s="21" t="s">
        <v>36</v>
      </c>
      <c r="D10" s="50"/>
      <c r="E10" s="5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20"/>
      <c r="Q10" s="20"/>
      <c r="R10" s="20"/>
      <c r="S10" s="90"/>
      <c r="T10" s="31"/>
      <c r="U10" s="31"/>
      <c r="V10" s="31"/>
      <c r="W10" s="31"/>
      <c r="X10" s="31"/>
      <c r="Y10" s="31"/>
      <c r="Z10" s="31"/>
      <c r="AD10" s="13" t="b">
        <f t="shared" si="0"/>
        <v>0</v>
      </c>
      <c r="AI10" s="19" t="s">
        <v>19</v>
      </c>
    </row>
    <row r="11" spans="1:35" ht="15">
      <c r="A11" s="16">
        <v>5</v>
      </c>
      <c r="B11" s="12">
        <v>21021151</v>
      </c>
      <c r="C11" s="21" t="s">
        <v>37</v>
      </c>
      <c r="D11" s="12"/>
      <c r="E11" s="57"/>
      <c r="F11" s="20" t="s">
        <v>33</v>
      </c>
      <c r="G11" s="20" t="s">
        <v>33</v>
      </c>
      <c r="H11" s="20" t="s">
        <v>33</v>
      </c>
      <c r="I11" s="20" t="s">
        <v>33</v>
      </c>
      <c r="J11" s="20" t="s">
        <v>33</v>
      </c>
      <c r="K11" s="20" t="s">
        <v>33</v>
      </c>
      <c r="L11" s="20" t="s">
        <v>33</v>
      </c>
      <c r="M11" s="20" t="s">
        <v>33</v>
      </c>
      <c r="N11" s="20" t="s">
        <v>33</v>
      </c>
      <c r="O11" s="20" t="s">
        <v>33</v>
      </c>
      <c r="P11" s="20"/>
      <c r="Q11" s="20"/>
      <c r="R11" s="20"/>
      <c r="S11" s="90"/>
      <c r="T11" s="20"/>
      <c r="U11" s="20"/>
      <c r="V11" s="20"/>
      <c r="W11" s="20"/>
      <c r="X11" s="20"/>
      <c r="Y11" s="20"/>
      <c r="Z11" s="20"/>
      <c r="AD11" s="13" t="b">
        <f t="shared" si="0"/>
        <v>1</v>
      </c>
      <c r="AI11" s="19" t="s">
        <v>20</v>
      </c>
    </row>
    <row r="12" spans="1:35" ht="15">
      <c r="A12" s="16">
        <v>6</v>
      </c>
      <c r="B12" s="12">
        <v>21021172</v>
      </c>
      <c r="C12" s="21" t="s">
        <v>38</v>
      </c>
      <c r="D12" s="12" t="s">
        <v>63</v>
      </c>
      <c r="E12" s="57"/>
      <c r="F12" s="93" t="s">
        <v>62</v>
      </c>
      <c r="G12" s="94"/>
      <c r="H12" s="94"/>
      <c r="I12" s="94"/>
      <c r="J12" s="94"/>
      <c r="K12" s="94"/>
      <c r="L12" s="94"/>
      <c r="M12" s="94"/>
      <c r="N12" s="94"/>
      <c r="O12" s="95"/>
      <c r="P12" s="20"/>
      <c r="Q12" s="20"/>
      <c r="R12" s="20"/>
      <c r="S12" s="90"/>
      <c r="T12" s="31"/>
      <c r="U12" s="31"/>
      <c r="V12" s="31"/>
      <c r="W12" s="31"/>
      <c r="X12" s="31"/>
      <c r="Y12" s="31"/>
      <c r="Z12" s="31"/>
      <c r="AD12" s="13" t="b">
        <f>OR(COUNTA(F12:O12)=10,D12="done")</f>
        <v>1</v>
      </c>
      <c r="AI12" s="19" t="s">
        <v>21</v>
      </c>
    </row>
    <row r="13" spans="1:35" ht="15">
      <c r="A13" s="16">
        <v>7</v>
      </c>
      <c r="B13" s="12">
        <v>21021183</v>
      </c>
      <c r="C13" s="21" t="s">
        <v>39</v>
      </c>
      <c r="D13" s="20"/>
      <c r="E13" s="57"/>
      <c r="F13" s="31"/>
      <c r="G13" s="31" t="s">
        <v>33</v>
      </c>
      <c r="H13" s="31" t="s">
        <v>33</v>
      </c>
      <c r="I13" s="31"/>
      <c r="J13" s="31"/>
      <c r="K13" s="31"/>
      <c r="L13" s="31"/>
      <c r="M13" s="31"/>
      <c r="N13" s="31"/>
      <c r="O13" s="31"/>
      <c r="P13" s="20"/>
      <c r="Q13" s="20"/>
      <c r="R13" s="20"/>
      <c r="S13" s="90"/>
      <c r="T13" s="31"/>
      <c r="U13" s="31"/>
      <c r="V13" s="31"/>
      <c r="W13" s="31"/>
      <c r="X13" s="31"/>
      <c r="Y13" s="31"/>
      <c r="Z13" s="31"/>
      <c r="AD13" s="13" t="b">
        <f t="shared" si="0"/>
        <v>0</v>
      </c>
      <c r="AI13" s="19" t="s">
        <v>25</v>
      </c>
    </row>
    <row r="14" spans="1:35" ht="15">
      <c r="A14" s="16">
        <v>8</v>
      </c>
      <c r="B14" s="12">
        <v>21021185</v>
      </c>
      <c r="C14" s="21" t="s">
        <v>40</v>
      </c>
      <c r="D14" s="20"/>
      <c r="E14" s="57"/>
      <c r="F14" s="20" t="s">
        <v>33</v>
      </c>
      <c r="G14" s="20" t="s">
        <v>33</v>
      </c>
      <c r="H14" s="20" t="s">
        <v>33</v>
      </c>
      <c r="I14" s="20" t="s">
        <v>33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/>
      <c r="Q14" s="20"/>
      <c r="R14" s="20"/>
      <c r="S14" s="90"/>
      <c r="T14" s="20"/>
      <c r="U14" s="20"/>
      <c r="V14" s="20"/>
      <c r="W14" s="20"/>
      <c r="X14" s="20"/>
      <c r="Y14" s="20"/>
      <c r="Z14" s="20"/>
      <c r="AD14" s="13" t="b">
        <f t="shared" si="0"/>
        <v>1</v>
      </c>
      <c r="AI14" s="19" t="s">
        <v>22</v>
      </c>
    </row>
    <row r="15" spans="1:35" ht="15">
      <c r="A15" s="16">
        <v>9</v>
      </c>
      <c r="B15" s="12">
        <v>21021186</v>
      </c>
      <c r="C15" s="21" t="s">
        <v>41</v>
      </c>
      <c r="D15" s="20"/>
      <c r="E15" s="57"/>
      <c r="F15" s="31" t="s">
        <v>33</v>
      </c>
      <c r="G15" s="31" t="s">
        <v>33</v>
      </c>
      <c r="H15" s="31" t="s">
        <v>33</v>
      </c>
      <c r="I15" s="31" t="s">
        <v>33</v>
      </c>
      <c r="J15" s="31" t="s">
        <v>33</v>
      </c>
      <c r="K15" s="31" t="s">
        <v>33</v>
      </c>
      <c r="L15" s="31" t="s">
        <v>33</v>
      </c>
      <c r="M15" s="31" t="s">
        <v>33</v>
      </c>
      <c r="N15" s="31" t="s">
        <v>33</v>
      </c>
      <c r="O15" s="31" t="s">
        <v>33</v>
      </c>
      <c r="P15" s="20"/>
      <c r="Q15" s="20"/>
      <c r="R15" s="20"/>
      <c r="S15" s="90"/>
      <c r="T15" s="31"/>
      <c r="U15" s="31"/>
      <c r="V15" s="31"/>
      <c r="W15" s="31"/>
      <c r="X15" s="31"/>
      <c r="Y15" s="31"/>
      <c r="Z15" s="31"/>
      <c r="AD15" s="13" t="b">
        <f t="shared" si="0"/>
        <v>1</v>
      </c>
      <c r="AI15" s="19" t="s">
        <v>23</v>
      </c>
    </row>
    <row r="16" spans="1:35" ht="15">
      <c r="A16" s="16">
        <v>10</v>
      </c>
      <c r="B16" s="12">
        <v>21021189</v>
      </c>
      <c r="C16" s="21" t="s">
        <v>42</v>
      </c>
      <c r="D16" s="20"/>
      <c r="E16" s="57"/>
      <c r="F16" s="20" t="s">
        <v>33</v>
      </c>
      <c r="G16" s="20" t="s">
        <v>33</v>
      </c>
      <c r="H16" s="20" t="s">
        <v>33</v>
      </c>
      <c r="I16" s="20" t="s">
        <v>33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/>
      <c r="Q16" s="20"/>
      <c r="R16" s="20"/>
      <c r="S16" s="90"/>
      <c r="T16" s="20"/>
      <c r="U16" s="20"/>
      <c r="V16" s="20"/>
      <c r="W16" s="20"/>
      <c r="X16" s="20"/>
      <c r="Y16" s="20"/>
      <c r="Z16" s="20"/>
      <c r="AD16" s="13" t="b">
        <f t="shared" si="0"/>
        <v>1</v>
      </c>
      <c r="AI16" s="19" t="s">
        <v>24</v>
      </c>
    </row>
    <row r="17" spans="1:35" ht="15">
      <c r="A17" s="16">
        <v>11</v>
      </c>
      <c r="B17" s="12">
        <v>21021210</v>
      </c>
      <c r="C17" s="21" t="s">
        <v>43</v>
      </c>
      <c r="D17" s="20"/>
      <c r="E17" s="57"/>
      <c r="F17" s="20" t="s">
        <v>33</v>
      </c>
      <c r="G17" s="20" t="s">
        <v>33</v>
      </c>
      <c r="H17" s="20" t="s">
        <v>33</v>
      </c>
      <c r="I17" s="20" t="s">
        <v>33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/>
      <c r="Q17" s="20"/>
      <c r="R17" s="20"/>
      <c r="S17" s="90"/>
      <c r="T17" s="20"/>
      <c r="U17" s="20"/>
      <c r="V17" s="20"/>
      <c r="W17" s="20"/>
      <c r="X17" s="20"/>
      <c r="Y17" s="20"/>
      <c r="Z17" s="20"/>
      <c r="AD17" s="13" t="b">
        <f t="shared" si="0"/>
        <v>1</v>
      </c>
      <c r="AI17" s="19" t="s">
        <v>26</v>
      </c>
    </row>
    <row r="18" spans="1:35" ht="15">
      <c r="A18" s="16">
        <v>12</v>
      </c>
      <c r="B18" s="12">
        <v>21021211</v>
      </c>
      <c r="C18" s="21" t="s">
        <v>44</v>
      </c>
      <c r="D18" s="20"/>
      <c r="E18" s="57"/>
      <c r="F18" s="31" t="s">
        <v>33</v>
      </c>
      <c r="G18" s="31" t="s">
        <v>33</v>
      </c>
      <c r="H18" s="31" t="s">
        <v>33</v>
      </c>
      <c r="I18" s="31" t="s">
        <v>33</v>
      </c>
      <c r="J18" s="31" t="s">
        <v>33</v>
      </c>
      <c r="K18" s="31" t="s">
        <v>33</v>
      </c>
      <c r="L18" s="31" t="s">
        <v>33</v>
      </c>
      <c r="M18" s="31" t="s">
        <v>33</v>
      </c>
      <c r="N18" s="31" t="s">
        <v>33</v>
      </c>
      <c r="O18" s="31" t="s">
        <v>33</v>
      </c>
      <c r="P18" s="20"/>
      <c r="Q18" s="20"/>
      <c r="R18" s="20"/>
      <c r="S18" s="90"/>
      <c r="T18" s="31"/>
      <c r="U18" s="31"/>
      <c r="V18" s="31"/>
      <c r="W18" s="31"/>
      <c r="X18" s="31"/>
      <c r="Y18" s="31"/>
      <c r="Z18" s="31"/>
      <c r="AD18" s="13" t="b">
        <f t="shared" si="0"/>
        <v>1</v>
      </c>
      <c r="AI18" s="19" t="s">
        <v>27</v>
      </c>
    </row>
    <row r="19" spans="1:30" ht="15">
      <c r="A19" s="16">
        <v>13</v>
      </c>
      <c r="B19" s="12">
        <v>21021212</v>
      </c>
      <c r="C19" s="21" t="s">
        <v>45</v>
      </c>
      <c r="D19" s="20"/>
      <c r="E19" s="57"/>
      <c r="F19" s="31" t="s">
        <v>33</v>
      </c>
      <c r="G19" s="31" t="s">
        <v>33</v>
      </c>
      <c r="H19" s="31" t="s">
        <v>33</v>
      </c>
      <c r="I19" s="31" t="s">
        <v>33</v>
      </c>
      <c r="J19" s="31" t="s">
        <v>33</v>
      </c>
      <c r="K19" s="31" t="s">
        <v>33</v>
      </c>
      <c r="L19" s="31" t="s">
        <v>33</v>
      </c>
      <c r="M19" s="31" t="s">
        <v>33</v>
      </c>
      <c r="N19" s="31" t="s">
        <v>33</v>
      </c>
      <c r="O19" s="31" t="s">
        <v>33</v>
      </c>
      <c r="P19" s="20"/>
      <c r="Q19" s="20"/>
      <c r="R19" s="20"/>
      <c r="S19" s="90"/>
      <c r="T19" s="31"/>
      <c r="U19" s="31"/>
      <c r="V19" s="31"/>
      <c r="W19" s="31"/>
      <c r="X19" s="31"/>
      <c r="Y19" s="31"/>
      <c r="Z19" s="31"/>
      <c r="AD19" s="13" t="b">
        <f t="shared" si="0"/>
        <v>1</v>
      </c>
    </row>
    <row r="20" spans="1:30" ht="15">
      <c r="A20" s="16">
        <v>14</v>
      </c>
      <c r="B20" s="12">
        <v>21021213</v>
      </c>
      <c r="C20" s="21" t="s">
        <v>46</v>
      </c>
      <c r="D20" s="20"/>
      <c r="E20" s="57"/>
      <c r="F20" s="20" t="s">
        <v>33</v>
      </c>
      <c r="G20" s="20" t="s">
        <v>33</v>
      </c>
      <c r="H20" s="20" t="s">
        <v>33</v>
      </c>
      <c r="I20" s="20" t="s">
        <v>33</v>
      </c>
      <c r="J20" s="20" t="s">
        <v>33</v>
      </c>
      <c r="K20" s="20" t="s">
        <v>33</v>
      </c>
      <c r="L20" s="20" t="s">
        <v>33</v>
      </c>
      <c r="M20" s="20" t="s">
        <v>33</v>
      </c>
      <c r="N20" s="20" t="s">
        <v>33</v>
      </c>
      <c r="O20" s="20" t="s">
        <v>33</v>
      </c>
      <c r="P20" s="20"/>
      <c r="Q20" s="20"/>
      <c r="R20" s="20"/>
      <c r="S20" s="90"/>
      <c r="T20" s="20"/>
      <c r="U20" s="20"/>
      <c r="V20" s="20"/>
      <c r="W20" s="20"/>
      <c r="X20" s="20"/>
      <c r="Y20" s="20"/>
      <c r="Z20" s="20"/>
      <c r="AD20" s="13" t="b">
        <f t="shared" si="0"/>
        <v>1</v>
      </c>
    </row>
    <row r="21" spans="1:30" ht="15">
      <c r="A21" s="16">
        <v>15</v>
      </c>
      <c r="B21" s="12">
        <v>21021215</v>
      </c>
      <c r="C21" s="21" t="s">
        <v>47</v>
      </c>
      <c r="D21" s="20"/>
      <c r="E21" s="57"/>
      <c r="F21" s="20" t="s">
        <v>33</v>
      </c>
      <c r="G21" s="20" t="s">
        <v>33</v>
      </c>
      <c r="H21" s="20" t="s">
        <v>33</v>
      </c>
      <c r="I21" s="20" t="s">
        <v>33</v>
      </c>
      <c r="J21" s="20" t="s">
        <v>33</v>
      </c>
      <c r="K21" s="20" t="s">
        <v>33</v>
      </c>
      <c r="L21" s="20" t="s">
        <v>33</v>
      </c>
      <c r="M21" s="20" t="s">
        <v>33</v>
      </c>
      <c r="N21" s="20" t="s">
        <v>33</v>
      </c>
      <c r="O21" s="20" t="s">
        <v>33</v>
      </c>
      <c r="P21" s="20"/>
      <c r="Q21" s="20"/>
      <c r="R21" s="20"/>
      <c r="S21" s="90"/>
      <c r="T21" s="20"/>
      <c r="U21" s="20"/>
      <c r="V21" s="20"/>
      <c r="W21" s="20"/>
      <c r="X21" s="20"/>
      <c r="Y21" s="20"/>
      <c r="Z21" s="20"/>
      <c r="AD21" s="13" t="b">
        <f t="shared" si="0"/>
        <v>1</v>
      </c>
    </row>
    <row r="22" spans="1:30" ht="15">
      <c r="A22" s="16">
        <v>16</v>
      </c>
      <c r="B22" s="12">
        <v>21021218</v>
      </c>
      <c r="C22" s="21" t="s">
        <v>48</v>
      </c>
      <c r="D22" s="20"/>
      <c r="E22" s="57"/>
      <c r="F22" s="20" t="s">
        <v>33</v>
      </c>
      <c r="G22" s="20" t="s">
        <v>33</v>
      </c>
      <c r="H22" s="20" t="s">
        <v>33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20" t="s">
        <v>33</v>
      </c>
      <c r="O22" s="20" t="s">
        <v>33</v>
      </c>
      <c r="P22" s="20"/>
      <c r="Q22" s="20"/>
      <c r="R22" s="20"/>
      <c r="S22" s="90"/>
      <c r="T22" s="20"/>
      <c r="U22" s="20"/>
      <c r="V22" s="20"/>
      <c r="W22" s="20"/>
      <c r="X22" s="20"/>
      <c r="Y22" s="20"/>
      <c r="Z22" s="20"/>
      <c r="AD22" s="13" t="b">
        <f t="shared" si="0"/>
        <v>1</v>
      </c>
    </row>
    <row r="23" spans="1:30" ht="15">
      <c r="A23" s="16">
        <v>17</v>
      </c>
      <c r="B23" s="12">
        <v>21021226</v>
      </c>
      <c r="C23" s="21" t="s">
        <v>49</v>
      </c>
      <c r="D23" s="20"/>
      <c r="E23" s="57"/>
      <c r="F23" s="20" t="s">
        <v>33</v>
      </c>
      <c r="G23" s="20" t="s">
        <v>33</v>
      </c>
      <c r="H23" s="20" t="s">
        <v>33</v>
      </c>
      <c r="I23" s="20" t="s">
        <v>33</v>
      </c>
      <c r="J23" s="20" t="s">
        <v>33</v>
      </c>
      <c r="K23" s="20" t="s">
        <v>33</v>
      </c>
      <c r="L23" s="20" t="s">
        <v>33</v>
      </c>
      <c r="M23" s="20" t="s">
        <v>33</v>
      </c>
      <c r="N23" s="20" t="s">
        <v>33</v>
      </c>
      <c r="O23" s="20" t="s">
        <v>33</v>
      </c>
      <c r="P23" s="20"/>
      <c r="Q23" s="20"/>
      <c r="R23" s="20"/>
      <c r="S23" s="90"/>
      <c r="T23" s="20"/>
      <c r="U23" s="20"/>
      <c r="V23" s="20"/>
      <c r="W23" s="20"/>
      <c r="X23" s="20"/>
      <c r="Y23" s="20"/>
      <c r="Z23" s="20"/>
      <c r="AD23" s="13" t="b">
        <f t="shared" si="0"/>
        <v>1</v>
      </c>
    </row>
    <row r="24" spans="1:30" ht="15">
      <c r="A24" s="16">
        <v>18</v>
      </c>
      <c r="B24" s="12">
        <v>21021227</v>
      </c>
      <c r="C24" s="21" t="s">
        <v>50</v>
      </c>
      <c r="D24" s="52"/>
      <c r="E24" s="53"/>
      <c r="F24" s="31" t="s">
        <v>33</v>
      </c>
      <c r="G24" s="31" t="s">
        <v>33</v>
      </c>
      <c r="H24" s="31" t="s">
        <v>33</v>
      </c>
      <c r="I24" s="31" t="s">
        <v>33</v>
      </c>
      <c r="J24" s="31" t="s">
        <v>33</v>
      </c>
      <c r="K24" s="31" t="s">
        <v>33</v>
      </c>
      <c r="L24" s="31" t="s">
        <v>33</v>
      </c>
      <c r="M24" s="31" t="s">
        <v>33</v>
      </c>
      <c r="N24" s="31" t="s">
        <v>33</v>
      </c>
      <c r="O24" s="31" t="s">
        <v>33</v>
      </c>
      <c r="P24" s="20"/>
      <c r="Q24" s="20"/>
      <c r="R24" s="20"/>
      <c r="S24" s="90"/>
      <c r="T24" s="31"/>
      <c r="U24" s="31"/>
      <c r="V24" s="31"/>
      <c r="W24" s="31"/>
      <c r="X24" s="31"/>
      <c r="Y24" s="31"/>
      <c r="Z24" s="31"/>
      <c r="AD24" s="13" t="b">
        <f t="shared" si="0"/>
        <v>1</v>
      </c>
    </row>
    <row r="25" spans="1:30" ht="15">
      <c r="A25" s="16">
        <v>19</v>
      </c>
      <c r="B25" s="12">
        <v>21021230</v>
      </c>
      <c r="C25" s="21" t="s">
        <v>51</v>
      </c>
      <c r="D25" s="20"/>
      <c r="E25" s="57"/>
      <c r="F25" s="20" t="s">
        <v>33</v>
      </c>
      <c r="G25" s="20" t="s">
        <v>33</v>
      </c>
      <c r="H25" s="20" t="s">
        <v>33</v>
      </c>
      <c r="I25" s="20" t="s">
        <v>33</v>
      </c>
      <c r="J25" s="20" t="s">
        <v>33</v>
      </c>
      <c r="K25" s="20" t="s">
        <v>33</v>
      </c>
      <c r="L25" s="20" t="s">
        <v>33</v>
      </c>
      <c r="M25" s="20" t="s">
        <v>33</v>
      </c>
      <c r="N25" s="20" t="s">
        <v>33</v>
      </c>
      <c r="O25" s="20" t="s">
        <v>33</v>
      </c>
      <c r="P25" s="20"/>
      <c r="Q25" s="20"/>
      <c r="R25" s="20"/>
      <c r="S25" s="90"/>
      <c r="T25" s="20"/>
      <c r="U25" s="20"/>
      <c r="V25" s="20"/>
      <c r="W25" s="20"/>
      <c r="X25" s="20"/>
      <c r="Y25" s="20"/>
      <c r="Z25" s="20"/>
      <c r="AD25" s="13" t="b">
        <f t="shared" si="0"/>
        <v>1</v>
      </c>
    </row>
    <row r="26" spans="1:30" ht="15">
      <c r="A26" s="16">
        <v>20</v>
      </c>
      <c r="B26" s="12">
        <v>21021232</v>
      </c>
      <c r="C26" s="21" t="s">
        <v>52</v>
      </c>
      <c r="D26" s="20"/>
      <c r="E26" s="57"/>
      <c r="F26" s="20" t="s">
        <v>33</v>
      </c>
      <c r="G26" s="20" t="s">
        <v>33</v>
      </c>
      <c r="H26" s="20" t="s">
        <v>33</v>
      </c>
      <c r="I26" s="20" t="s">
        <v>33</v>
      </c>
      <c r="J26" s="20" t="s">
        <v>33</v>
      </c>
      <c r="K26" s="20" t="s">
        <v>33</v>
      </c>
      <c r="L26" s="20" t="s">
        <v>33</v>
      </c>
      <c r="M26" s="20" t="s">
        <v>33</v>
      </c>
      <c r="N26" s="20" t="s">
        <v>33</v>
      </c>
      <c r="O26" s="20" t="s">
        <v>33</v>
      </c>
      <c r="P26" s="20"/>
      <c r="Q26" s="20"/>
      <c r="R26" s="20"/>
      <c r="S26" s="90"/>
      <c r="T26" s="20"/>
      <c r="U26" s="20"/>
      <c r="V26" s="20"/>
      <c r="W26" s="20"/>
      <c r="X26" s="20"/>
      <c r="Y26" s="20"/>
      <c r="Z26" s="20"/>
      <c r="AD26" s="13" t="b">
        <f t="shared" si="0"/>
        <v>1</v>
      </c>
    </row>
    <row r="27" spans="1:30" ht="15">
      <c r="A27" s="16">
        <v>21</v>
      </c>
      <c r="B27" s="12">
        <v>21021234</v>
      </c>
      <c r="C27" s="21" t="s">
        <v>53</v>
      </c>
      <c r="D27" s="20"/>
      <c r="E27" s="57"/>
      <c r="F27" s="20" t="s">
        <v>33</v>
      </c>
      <c r="G27" s="20" t="s">
        <v>33</v>
      </c>
      <c r="H27" s="20" t="s">
        <v>33</v>
      </c>
      <c r="I27" s="20" t="s">
        <v>33</v>
      </c>
      <c r="J27" s="20" t="s">
        <v>33</v>
      </c>
      <c r="K27" s="20" t="s">
        <v>33</v>
      </c>
      <c r="L27" s="20" t="s">
        <v>33</v>
      </c>
      <c r="M27" s="20" t="s">
        <v>33</v>
      </c>
      <c r="N27" s="20" t="s">
        <v>33</v>
      </c>
      <c r="O27" s="20" t="s">
        <v>33</v>
      </c>
      <c r="P27" s="20"/>
      <c r="Q27" s="20"/>
      <c r="R27" s="20"/>
      <c r="S27" s="90"/>
      <c r="T27" s="20"/>
      <c r="U27" s="20"/>
      <c r="V27" s="20"/>
      <c r="W27" s="20"/>
      <c r="X27" s="20"/>
      <c r="Y27" s="20"/>
      <c r="Z27" s="20"/>
      <c r="AD27" s="13" t="b">
        <f t="shared" si="0"/>
        <v>1</v>
      </c>
    </row>
    <row r="28" spans="1:30" ht="15">
      <c r="A28" s="16">
        <v>22</v>
      </c>
      <c r="B28" s="12">
        <v>21021255</v>
      </c>
      <c r="C28" s="21" t="s">
        <v>54</v>
      </c>
      <c r="D28" s="20"/>
      <c r="E28" s="57"/>
      <c r="F28" s="20" t="s">
        <v>33</v>
      </c>
      <c r="G28" s="20" t="s">
        <v>33</v>
      </c>
      <c r="H28" s="20" t="s">
        <v>33</v>
      </c>
      <c r="I28" s="20" t="s">
        <v>33</v>
      </c>
      <c r="J28" s="20" t="s">
        <v>33</v>
      </c>
      <c r="K28" s="20" t="s">
        <v>33</v>
      </c>
      <c r="L28" s="20" t="s">
        <v>33</v>
      </c>
      <c r="M28" s="20" t="s">
        <v>33</v>
      </c>
      <c r="N28" s="20" t="s">
        <v>33</v>
      </c>
      <c r="O28" s="20" t="s">
        <v>33</v>
      </c>
      <c r="P28" s="20"/>
      <c r="Q28" s="20"/>
      <c r="R28" s="20"/>
      <c r="S28" s="90"/>
      <c r="T28" s="20"/>
      <c r="U28" s="20"/>
      <c r="V28" s="20"/>
      <c r="W28" s="20"/>
      <c r="X28" s="20"/>
      <c r="Y28" s="20"/>
      <c r="Z28" s="20"/>
      <c r="AD28" s="13" t="b">
        <f t="shared" si="0"/>
        <v>1</v>
      </c>
    </row>
    <row r="29" spans="1:30" ht="15">
      <c r="A29" s="16">
        <v>23</v>
      </c>
      <c r="B29" s="12">
        <v>21021261</v>
      </c>
      <c r="C29" s="21" t="s">
        <v>55</v>
      </c>
      <c r="D29" s="20" t="s">
        <v>63</v>
      </c>
      <c r="E29" s="57"/>
      <c r="F29" s="93" t="s">
        <v>62</v>
      </c>
      <c r="G29" s="94"/>
      <c r="H29" s="94"/>
      <c r="I29" s="94"/>
      <c r="J29" s="94"/>
      <c r="K29" s="94"/>
      <c r="L29" s="94"/>
      <c r="M29" s="94"/>
      <c r="N29" s="94"/>
      <c r="O29" s="95"/>
      <c r="P29" s="20"/>
      <c r="Q29" s="20"/>
      <c r="R29" s="20"/>
      <c r="S29" s="90"/>
      <c r="T29" s="20"/>
      <c r="U29" s="20"/>
      <c r="V29" s="20"/>
      <c r="W29" s="20"/>
      <c r="X29" s="20"/>
      <c r="Y29" s="20"/>
      <c r="Z29" s="20"/>
      <c r="AD29" s="13" t="b">
        <f t="shared" si="0"/>
        <v>1</v>
      </c>
    </row>
    <row r="30" spans="1:30" ht="15">
      <c r="A30" s="16">
        <v>24</v>
      </c>
      <c r="B30" s="12">
        <v>21021285</v>
      </c>
      <c r="C30" s="21" t="s">
        <v>56</v>
      </c>
      <c r="D30" s="20"/>
      <c r="E30" s="57"/>
      <c r="F30" s="31" t="s">
        <v>33</v>
      </c>
      <c r="G30" s="31" t="s">
        <v>33</v>
      </c>
      <c r="H30" s="31" t="s">
        <v>33</v>
      </c>
      <c r="I30" s="31" t="s">
        <v>33</v>
      </c>
      <c r="J30" s="31" t="s">
        <v>33</v>
      </c>
      <c r="K30" s="31" t="s">
        <v>33</v>
      </c>
      <c r="L30" s="31" t="s">
        <v>33</v>
      </c>
      <c r="M30" s="31" t="s">
        <v>33</v>
      </c>
      <c r="N30" s="31" t="s">
        <v>33</v>
      </c>
      <c r="O30" s="31" t="s">
        <v>33</v>
      </c>
      <c r="P30" s="20"/>
      <c r="Q30" s="20"/>
      <c r="R30" s="20"/>
      <c r="S30" s="90"/>
      <c r="T30" s="31"/>
      <c r="U30" s="31"/>
      <c r="V30" s="31"/>
      <c r="W30" s="31"/>
      <c r="X30" s="31"/>
      <c r="Y30" s="31"/>
      <c r="Z30" s="31"/>
      <c r="AD30" s="13" t="b">
        <f t="shared" si="0"/>
        <v>1</v>
      </c>
    </row>
    <row r="31" spans="1:30" ht="15">
      <c r="A31" s="16">
        <v>25</v>
      </c>
      <c r="B31" s="12">
        <v>21021288</v>
      </c>
      <c r="C31" s="21" t="s">
        <v>57</v>
      </c>
      <c r="D31" s="20" t="s">
        <v>63</v>
      </c>
      <c r="E31" s="57"/>
      <c r="F31" s="93" t="s">
        <v>62</v>
      </c>
      <c r="G31" s="94"/>
      <c r="H31" s="94"/>
      <c r="I31" s="94"/>
      <c r="J31" s="94"/>
      <c r="K31" s="94"/>
      <c r="L31" s="94"/>
      <c r="M31" s="94"/>
      <c r="N31" s="94"/>
      <c r="O31" s="95"/>
      <c r="P31" s="20"/>
      <c r="Q31" s="20"/>
      <c r="R31" s="20"/>
      <c r="S31" s="90"/>
      <c r="T31" s="31"/>
      <c r="U31" s="31"/>
      <c r="V31" s="31"/>
      <c r="W31" s="31"/>
      <c r="X31" s="31"/>
      <c r="Y31" s="31"/>
      <c r="Z31" s="31"/>
      <c r="AD31" s="13" t="b">
        <f t="shared" si="0"/>
        <v>1</v>
      </c>
    </row>
    <row r="32" spans="1:30" ht="15">
      <c r="A32" s="16">
        <v>26</v>
      </c>
      <c r="B32" s="12">
        <v>21021299</v>
      </c>
      <c r="C32" s="21" t="s">
        <v>58</v>
      </c>
      <c r="D32" s="20"/>
      <c r="E32" s="57"/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20"/>
      <c r="Q32" s="20"/>
      <c r="R32" s="20"/>
      <c r="S32" s="90"/>
      <c r="T32" s="31"/>
      <c r="U32" s="31"/>
      <c r="V32" s="31"/>
      <c r="W32" s="31"/>
      <c r="X32" s="31"/>
      <c r="Y32" s="31"/>
      <c r="Z32" s="31"/>
      <c r="AD32" s="13" t="b">
        <f t="shared" si="0"/>
        <v>1</v>
      </c>
    </row>
    <row r="33" spans="1:30" ht="15">
      <c r="A33" s="16">
        <v>27</v>
      </c>
      <c r="B33" s="12">
        <v>21021315</v>
      </c>
      <c r="C33" s="21" t="s">
        <v>59</v>
      </c>
      <c r="D33" s="20"/>
      <c r="E33" s="57"/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20"/>
      <c r="Q33" s="20"/>
      <c r="R33" s="20"/>
      <c r="S33" s="90"/>
      <c r="T33" s="31"/>
      <c r="U33" s="31"/>
      <c r="V33" s="31"/>
      <c r="W33" s="31"/>
      <c r="X33" s="31"/>
      <c r="Y33" s="31"/>
      <c r="Z33" s="31"/>
      <c r="AD33" s="13" t="b">
        <f t="shared" si="0"/>
        <v>1</v>
      </c>
    </row>
    <row r="34" spans="1:30" ht="15">
      <c r="A34" s="16">
        <v>28</v>
      </c>
      <c r="B34" s="12">
        <v>21020919</v>
      </c>
      <c r="C34" s="21" t="s">
        <v>32</v>
      </c>
      <c r="D34" s="20"/>
      <c r="E34" s="57"/>
      <c r="F34" s="39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20"/>
      <c r="Q34" s="20"/>
      <c r="R34" s="20"/>
      <c r="S34" s="90"/>
      <c r="T34" s="31"/>
      <c r="U34" s="31"/>
      <c r="V34" s="31"/>
      <c r="W34" s="31"/>
      <c r="X34" s="31"/>
      <c r="Y34" s="31"/>
      <c r="Z34" s="31"/>
      <c r="AD34" s="13" t="b">
        <f t="shared" si="0"/>
        <v>1</v>
      </c>
    </row>
    <row r="35" spans="1:30" ht="15">
      <c r="A35" s="16">
        <v>29</v>
      </c>
      <c r="B35" s="12">
        <v>21021319</v>
      </c>
      <c r="C35" s="21" t="s">
        <v>60</v>
      </c>
      <c r="D35" s="20"/>
      <c r="E35" s="57"/>
      <c r="F35" s="31" t="s">
        <v>33</v>
      </c>
      <c r="G35" s="31" t="s">
        <v>33</v>
      </c>
      <c r="H35" s="31" t="s">
        <v>33</v>
      </c>
      <c r="I35" s="31" t="s">
        <v>33</v>
      </c>
      <c r="J35" s="31" t="s">
        <v>33</v>
      </c>
      <c r="K35" s="31" t="s">
        <v>33</v>
      </c>
      <c r="L35" s="31" t="s">
        <v>33</v>
      </c>
      <c r="M35" s="31" t="s">
        <v>33</v>
      </c>
      <c r="N35" s="31" t="s">
        <v>33</v>
      </c>
      <c r="O35" s="31" t="s">
        <v>33</v>
      </c>
      <c r="P35" s="20"/>
      <c r="Q35" s="20"/>
      <c r="R35" s="20"/>
      <c r="S35" s="90"/>
      <c r="T35" s="31"/>
      <c r="U35" s="31"/>
      <c r="V35" s="31"/>
      <c r="W35" s="31"/>
      <c r="X35" s="31"/>
      <c r="Y35" s="31"/>
      <c r="Z35" s="31"/>
      <c r="AD35" s="13" t="b">
        <f t="shared" si="0"/>
        <v>1</v>
      </c>
    </row>
    <row r="36" spans="1:30" ht="15">
      <c r="A36" s="16">
        <v>30</v>
      </c>
      <c r="B36" s="12">
        <v>21021321</v>
      </c>
      <c r="C36" s="21" t="s">
        <v>61</v>
      </c>
      <c r="D36" s="20"/>
      <c r="E36" s="57"/>
      <c r="F36" s="31" t="s">
        <v>33</v>
      </c>
      <c r="G36" s="31" t="s">
        <v>33</v>
      </c>
      <c r="H36" s="31" t="s">
        <v>33</v>
      </c>
      <c r="I36" s="31" t="s">
        <v>33</v>
      </c>
      <c r="J36" s="31" t="s">
        <v>33</v>
      </c>
      <c r="K36" s="31" t="s">
        <v>33</v>
      </c>
      <c r="L36" s="31" t="s">
        <v>33</v>
      </c>
      <c r="M36" s="31" t="s">
        <v>33</v>
      </c>
      <c r="N36" s="31" t="s">
        <v>33</v>
      </c>
      <c r="O36" s="31" t="s">
        <v>33</v>
      </c>
      <c r="P36" s="20"/>
      <c r="Q36" s="20"/>
      <c r="R36" s="20"/>
      <c r="S36" s="90"/>
      <c r="T36" s="31"/>
      <c r="U36" s="31"/>
      <c r="V36" s="31"/>
      <c r="W36" s="31"/>
      <c r="X36" s="31"/>
      <c r="Y36" s="31"/>
      <c r="Z36" s="31"/>
      <c r="AD36" s="13" t="b">
        <f t="shared" si="0"/>
        <v>1</v>
      </c>
    </row>
    <row r="37" ht="15">
      <c r="AD37" s="13"/>
    </row>
  </sheetData>
  <sheetProtection/>
  <mergeCells count="10">
    <mergeCell ref="S5:S36"/>
    <mergeCell ref="T5:Z5"/>
    <mergeCell ref="F12:O12"/>
    <mergeCell ref="F29:O29"/>
    <mergeCell ref="F31:O31"/>
    <mergeCell ref="E5:R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36"/>
  <sheetViews>
    <sheetView zoomScalePageLayoutView="0" workbookViewId="0" topLeftCell="A1">
      <pane ySplit="6" topLeftCell="BM17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30.28125" style="1" customWidth="1"/>
    <col min="4" max="4" width="14.8515625" style="1" customWidth="1"/>
    <col min="5" max="5" width="24.7109375" style="1" customWidth="1"/>
    <col min="6" max="6" width="23.421875" style="1" customWidth="1"/>
    <col min="7" max="7" width="9.421875" style="1" customWidth="1"/>
    <col min="8" max="8" width="9.8515625" style="1" customWidth="1"/>
    <col min="9" max="9" width="11.140625" style="1" customWidth="1"/>
    <col min="10" max="16384" width="9.00390625" style="1" customWidth="1"/>
  </cols>
  <sheetData>
    <row r="4" ht="12.75" thickBot="1"/>
    <row r="5" spans="1:24" ht="15" customHeight="1">
      <c r="A5" s="103" t="s">
        <v>2</v>
      </c>
      <c r="B5" s="108" t="s">
        <v>12</v>
      </c>
      <c r="C5" s="110" t="s">
        <v>7</v>
      </c>
      <c r="D5" s="112" t="s">
        <v>28</v>
      </c>
      <c r="E5" s="87" t="s">
        <v>15</v>
      </c>
      <c r="F5" s="105" t="s">
        <v>13</v>
      </c>
      <c r="G5" s="101" t="s">
        <v>4</v>
      </c>
      <c r="H5" s="101" t="s">
        <v>1</v>
      </c>
      <c r="I5" s="99" t="s">
        <v>14</v>
      </c>
      <c r="J5" s="99" t="s">
        <v>11</v>
      </c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8"/>
      <c r="X5" s="10"/>
    </row>
    <row r="6" spans="1:24" ht="15.75" thickBot="1">
      <c r="A6" s="104"/>
      <c r="B6" s="109"/>
      <c r="C6" s="111"/>
      <c r="D6" s="113"/>
      <c r="E6" s="107"/>
      <c r="F6" s="106"/>
      <c r="G6" s="102"/>
      <c r="H6" s="102"/>
      <c r="I6" s="100"/>
      <c r="J6" s="10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"/>
      <c r="X6" s="10"/>
    </row>
    <row r="7" spans="1:24" ht="39">
      <c r="A7" s="32">
        <f>Prezenta!A7</f>
        <v>1</v>
      </c>
      <c r="B7" s="33">
        <f>Prezenta!B7</f>
        <v>21021128</v>
      </c>
      <c r="C7" s="25" t="str">
        <f>Prezenta!C7</f>
        <v>Bolboaca N. Ramona Andreea</v>
      </c>
      <c r="D7" s="60">
        <f>Prezenta!D7</f>
        <v>0</v>
      </c>
      <c r="E7" s="61" t="s">
        <v>65</v>
      </c>
      <c r="F7" s="61"/>
      <c r="G7" s="73">
        <v>9</v>
      </c>
      <c r="H7" s="73">
        <v>10</v>
      </c>
      <c r="I7" s="73">
        <v>10</v>
      </c>
      <c r="J7" s="36">
        <f>IF(I7&gt;=5,SUM(G7,H7,I7)/3,0)</f>
        <v>9.666666666666666</v>
      </c>
      <c r="K7" s="4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6"/>
      <c r="X7" s="7"/>
    </row>
    <row r="8" spans="1:24" ht="26.25">
      <c r="A8" s="34">
        <f>Prezenta!A8</f>
        <v>2</v>
      </c>
      <c r="B8" s="22">
        <f>Prezenta!B8</f>
        <v>21021136</v>
      </c>
      <c r="C8" s="21" t="str">
        <f>Prezenta!C8</f>
        <v>Buzila M. Bianca</v>
      </c>
      <c r="D8" s="47">
        <f>Prezenta!D8</f>
        <v>0</v>
      </c>
      <c r="E8" s="22" t="s">
        <v>67</v>
      </c>
      <c r="F8" s="37"/>
      <c r="G8" s="41">
        <v>10</v>
      </c>
      <c r="H8" s="41">
        <v>8</v>
      </c>
      <c r="I8" s="41">
        <v>6</v>
      </c>
      <c r="J8" s="36">
        <f>IF(I8&gt;=5,SUM(G8,H8,I8)/3,0)</f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"/>
      <c r="X8" s="7"/>
    </row>
    <row r="9" spans="1:10" ht="12.75">
      <c r="A9" s="34">
        <f>Prezenta!A9</f>
        <v>3</v>
      </c>
      <c r="B9" s="22">
        <f>Prezenta!B9</f>
        <v>21020959</v>
      </c>
      <c r="C9" s="21" t="str">
        <f>Prezenta!C9</f>
        <v>Capus G. Bogdan Andrei</v>
      </c>
      <c r="D9" s="47">
        <f>Prezenta!D9</f>
        <v>0</v>
      </c>
      <c r="E9" s="22" t="s">
        <v>73</v>
      </c>
      <c r="F9" s="22"/>
      <c r="G9" s="41">
        <v>6</v>
      </c>
      <c r="H9" s="41">
        <v>4</v>
      </c>
      <c r="I9" s="41">
        <v>7</v>
      </c>
      <c r="J9" s="36">
        <f>IF(I9&gt;=5,SUM(G9,H9,I9)/3,0)</f>
        <v>5.666666666666667</v>
      </c>
    </row>
    <row r="10" spans="1:10" ht="12.75">
      <c r="A10" s="34">
        <f>Prezenta!A10</f>
        <v>4</v>
      </c>
      <c r="B10" s="22">
        <f>Prezenta!B10</f>
        <v>21020511</v>
      </c>
      <c r="C10" s="21" t="str">
        <f>Prezenta!C10</f>
        <v>Cobarzan D. Vlad Alexandru</v>
      </c>
      <c r="D10" s="60">
        <f>Prezenta!D10</f>
        <v>0</v>
      </c>
      <c r="E10" s="61"/>
      <c r="F10" s="61"/>
      <c r="G10" s="74"/>
      <c r="H10" s="74"/>
      <c r="I10" s="74"/>
      <c r="J10" s="36">
        <f>IF(I10&gt;=5,SUM(G10,H10,I10)/3,0)</f>
        <v>0</v>
      </c>
    </row>
    <row r="11" spans="1:10" ht="39">
      <c r="A11" s="34">
        <f>Prezenta!A11</f>
        <v>5</v>
      </c>
      <c r="B11" s="22">
        <f>Prezenta!B11</f>
        <v>21021151</v>
      </c>
      <c r="C11" s="21" t="str">
        <f>Prezenta!C11</f>
        <v>Coman M. Patricia Alexandra</v>
      </c>
      <c r="D11" s="47">
        <f>Prezenta!D11</f>
        <v>0</v>
      </c>
      <c r="E11" s="22" t="s">
        <v>66</v>
      </c>
      <c r="F11" s="37"/>
      <c r="G11" s="41">
        <v>5.5</v>
      </c>
      <c r="H11" s="41">
        <v>7.5</v>
      </c>
      <c r="I11" s="41">
        <v>8</v>
      </c>
      <c r="J11" s="36">
        <f>IF(I11&gt;=5,SUM(G11,H11,I11)/3,0)</f>
        <v>7</v>
      </c>
    </row>
    <row r="12" spans="1:10" ht="12.75">
      <c r="A12" s="34">
        <f>Prezenta!A12</f>
        <v>6</v>
      </c>
      <c r="B12" s="22">
        <f>Prezenta!B12</f>
        <v>21021172</v>
      </c>
      <c r="C12" s="21" t="str">
        <f>Prezenta!C12</f>
        <v>Dragan A. Paul Andrei</v>
      </c>
      <c r="D12" s="47" t="str">
        <f>Prezenta!D12</f>
        <v>done</v>
      </c>
      <c r="E12" s="22" t="s">
        <v>63</v>
      </c>
      <c r="F12" s="22"/>
      <c r="G12" s="41">
        <v>10</v>
      </c>
      <c r="H12" s="41">
        <v>10</v>
      </c>
      <c r="I12" s="75">
        <v>9</v>
      </c>
      <c r="J12" s="36">
        <f aca="true" t="shared" si="0" ref="J12:J36">IF(I12&gt;=5,SUM(G12,H12,I12)/3,0)</f>
        <v>9.666666666666666</v>
      </c>
    </row>
    <row r="13" spans="1:10" ht="12.75">
      <c r="A13" s="34">
        <f>Prezenta!A13</f>
        <v>7</v>
      </c>
      <c r="B13" s="22">
        <f>Prezenta!B13</f>
        <v>21021183</v>
      </c>
      <c r="C13" s="21" t="str">
        <f>Prezenta!C13</f>
        <v>Gavri G. Catalin Mihai</v>
      </c>
      <c r="D13" s="47">
        <f>Prezenta!D13</f>
        <v>0</v>
      </c>
      <c r="E13" s="22"/>
      <c r="F13" s="22"/>
      <c r="G13" s="75"/>
      <c r="H13" s="75"/>
      <c r="I13" s="75"/>
      <c r="J13" s="36">
        <f t="shared" si="0"/>
        <v>0</v>
      </c>
    </row>
    <row r="14" spans="1:10" ht="39">
      <c r="A14" s="34">
        <f>Prezenta!A14</f>
        <v>8</v>
      </c>
      <c r="B14" s="22">
        <f>Prezenta!B14</f>
        <v>21021185</v>
      </c>
      <c r="C14" s="21" t="str">
        <f>Prezenta!C14</f>
        <v>Genis C. Radu Constantin</v>
      </c>
      <c r="D14" s="47">
        <f>Prezenta!D14</f>
        <v>0</v>
      </c>
      <c r="E14" s="22" t="s">
        <v>66</v>
      </c>
      <c r="F14" s="22"/>
      <c r="G14" s="41">
        <v>5.5</v>
      </c>
      <c r="H14" s="41">
        <v>7.5</v>
      </c>
      <c r="I14" s="41">
        <v>5.5</v>
      </c>
      <c r="J14" s="36">
        <f t="shared" si="0"/>
        <v>6.166666666666667</v>
      </c>
    </row>
    <row r="15" spans="1:10" ht="39">
      <c r="A15" s="34">
        <f>Prezenta!A15</f>
        <v>9</v>
      </c>
      <c r="B15" s="22">
        <f>Prezenta!B15</f>
        <v>21021186</v>
      </c>
      <c r="C15" s="21" t="str">
        <f>Prezenta!C15</f>
        <v>Gherghe D. Sergiu Ionut</v>
      </c>
      <c r="D15" s="47">
        <f>Prezenta!D15</f>
        <v>0</v>
      </c>
      <c r="E15" s="22" t="s">
        <v>71</v>
      </c>
      <c r="F15" s="22"/>
      <c r="G15" s="75">
        <v>4</v>
      </c>
      <c r="H15" s="75">
        <v>7</v>
      </c>
      <c r="I15" s="41">
        <v>8</v>
      </c>
      <c r="J15" s="36">
        <f t="shared" si="0"/>
        <v>6.333333333333333</v>
      </c>
    </row>
    <row r="16" spans="1:10" ht="39">
      <c r="A16" s="34">
        <f>Prezenta!A16</f>
        <v>10</v>
      </c>
      <c r="B16" s="22">
        <f>Prezenta!B16</f>
        <v>21021189</v>
      </c>
      <c r="C16" s="21" t="str">
        <f>Prezenta!C16</f>
        <v>Giosan I. Irina</v>
      </c>
      <c r="D16" s="47">
        <f>Prezenta!D16</f>
        <v>0</v>
      </c>
      <c r="E16" s="61" t="s">
        <v>65</v>
      </c>
      <c r="F16" s="22"/>
      <c r="G16" s="74">
        <v>9</v>
      </c>
      <c r="H16" s="74">
        <v>10</v>
      </c>
      <c r="I16" s="74">
        <v>10</v>
      </c>
      <c r="J16" s="36">
        <f t="shared" si="0"/>
        <v>9.666666666666666</v>
      </c>
    </row>
    <row r="17" spans="1:10" ht="39">
      <c r="A17" s="34">
        <f>Prezenta!A17</f>
        <v>11</v>
      </c>
      <c r="B17" s="22">
        <f>Prezenta!B17</f>
        <v>21021210</v>
      </c>
      <c r="C17" s="21" t="str">
        <f>Prezenta!C17</f>
        <v>Jurjut L. Anca</v>
      </c>
      <c r="D17" s="47">
        <f>Prezenta!D17</f>
        <v>0</v>
      </c>
      <c r="E17" s="22" t="s">
        <v>64</v>
      </c>
      <c r="F17" s="22"/>
      <c r="G17" s="75">
        <v>9.5</v>
      </c>
      <c r="H17" s="75">
        <v>10</v>
      </c>
      <c r="I17" s="75">
        <v>9.5</v>
      </c>
      <c r="J17" s="36">
        <f t="shared" si="0"/>
        <v>9.666666666666666</v>
      </c>
    </row>
    <row r="18" spans="1:10" ht="39">
      <c r="A18" s="34">
        <f>Prezenta!A18</f>
        <v>12</v>
      </c>
      <c r="B18" s="22">
        <f>Prezenta!B18</f>
        <v>21021211</v>
      </c>
      <c r="C18" s="21" t="str">
        <f>Prezenta!C18</f>
        <v>Kajnak Misca M. Robert Oliver</v>
      </c>
      <c r="D18" s="47">
        <f>Prezenta!D18</f>
        <v>0</v>
      </c>
      <c r="E18" s="22" t="s">
        <v>64</v>
      </c>
      <c r="F18" s="22"/>
      <c r="G18" s="75">
        <v>9.5</v>
      </c>
      <c r="H18" s="75">
        <v>10</v>
      </c>
      <c r="I18" s="75">
        <v>10</v>
      </c>
      <c r="J18" s="36">
        <f t="shared" si="0"/>
        <v>9.833333333333334</v>
      </c>
    </row>
    <row r="19" spans="1:10" ht="26.25">
      <c r="A19" s="34">
        <f>Prezenta!A19</f>
        <v>13</v>
      </c>
      <c r="B19" s="22">
        <f>Prezenta!B19</f>
        <v>21021212</v>
      </c>
      <c r="C19" s="21" t="str">
        <f>Prezenta!C19</f>
        <v>Kovacs A. Kristof - Attila</v>
      </c>
      <c r="D19" s="47">
        <f>Prezenta!D19</f>
        <v>0</v>
      </c>
      <c r="E19" s="35" t="s">
        <v>70</v>
      </c>
      <c r="F19" s="22"/>
      <c r="G19" s="75">
        <v>6</v>
      </c>
      <c r="H19" s="75">
        <v>8.5</v>
      </c>
      <c r="I19" s="75">
        <v>5</v>
      </c>
      <c r="J19" s="36">
        <f t="shared" si="0"/>
        <v>6.5</v>
      </c>
    </row>
    <row r="20" spans="1:10" ht="39">
      <c r="A20" s="34">
        <f>Prezenta!A20</f>
        <v>14</v>
      </c>
      <c r="B20" s="22">
        <f>Prezenta!B20</f>
        <v>21021213</v>
      </c>
      <c r="C20" s="21" t="str">
        <f>Prezenta!C20</f>
        <v>Kovacs G. Gyorgy</v>
      </c>
      <c r="D20" s="47">
        <f>Prezenta!D20</f>
        <v>0</v>
      </c>
      <c r="E20" s="22" t="s">
        <v>64</v>
      </c>
      <c r="F20" s="40"/>
      <c r="G20" s="75">
        <v>9.5</v>
      </c>
      <c r="H20" s="75">
        <v>10</v>
      </c>
      <c r="I20" s="75">
        <v>10</v>
      </c>
      <c r="J20" s="36">
        <f t="shared" si="0"/>
        <v>9.833333333333334</v>
      </c>
    </row>
    <row r="21" spans="1:10" ht="39">
      <c r="A21" s="34">
        <f>Prezenta!A21</f>
        <v>15</v>
      </c>
      <c r="B21" s="22">
        <f>Prezenta!B21</f>
        <v>21021215</v>
      </c>
      <c r="C21" s="21" t="str">
        <f>Prezenta!C21</f>
        <v>Lal I. Ioana</v>
      </c>
      <c r="D21" s="47">
        <f>Prezenta!D21</f>
        <v>0</v>
      </c>
      <c r="E21" s="61" t="s">
        <v>65</v>
      </c>
      <c r="F21" s="22"/>
      <c r="G21" s="73">
        <v>9</v>
      </c>
      <c r="H21" s="73">
        <v>10</v>
      </c>
      <c r="I21" s="73">
        <v>10</v>
      </c>
      <c r="J21" s="36">
        <f t="shared" si="0"/>
        <v>9.666666666666666</v>
      </c>
    </row>
    <row r="22" spans="1:10" ht="39">
      <c r="A22" s="34">
        <f>Prezenta!A22</f>
        <v>16</v>
      </c>
      <c r="B22" s="22">
        <f>Prezenta!B22</f>
        <v>21021218</v>
      </c>
      <c r="C22" s="21" t="str">
        <f>Prezenta!C22</f>
        <v>Lupu N. Nicolae Teodor</v>
      </c>
      <c r="D22" s="47">
        <f>Prezenta!D22</f>
        <v>0</v>
      </c>
      <c r="E22" s="22" t="s">
        <v>71</v>
      </c>
      <c r="F22" s="22"/>
      <c r="G22" s="75">
        <v>4</v>
      </c>
      <c r="H22" s="75">
        <v>7</v>
      </c>
      <c r="I22" s="75">
        <v>5.5</v>
      </c>
      <c r="J22" s="36">
        <f t="shared" si="0"/>
        <v>5.5</v>
      </c>
    </row>
    <row r="23" spans="1:10" ht="39">
      <c r="A23" s="34">
        <f>Prezenta!A23</f>
        <v>17</v>
      </c>
      <c r="B23" s="22">
        <f>Prezenta!B23</f>
        <v>21021226</v>
      </c>
      <c r="C23" s="21" t="str">
        <f>Prezenta!C23</f>
        <v>Miklos C. Csaba</v>
      </c>
      <c r="D23" s="47">
        <f>Prezenta!D23</f>
        <v>0</v>
      </c>
      <c r="E23" s="22" t="s">
        <v>69</v>
      </c>
      <c r="F23" s="22"/>
      <c r="G23" s="41">
        <v>8.75</v>
      </c>
      <c r="H23" s="41">
        <v>9</v>
      </c>
      <c r="I23" s="41">
        <v>5</v>
      </c>
      <c r="J23" s="36">
        <f t="shared" si="0"/>
        <v>7.583333333333333</v>
      </c>
    </row>
    <row r="24" spans="1:10" ht="39">
      <c r="A24" s="34">
        <f>Prezenta!A24</f>
        <v>18</v>
      </c>
      <c r="B24" s="22">
        <f>Prezenta!B24</f>
        <v>21021227</v>
      </c>
      <c r="C24" s="21" t="str">
        <f>Prezenta!C24</f>
        <v>Miklos I. David Janos</v>
      </c>
      <c r="D24" s="47">
        <f>Prezenta!D24</f>
        <v>0</v>
      </c>
      <c r="E24" s="22" t="s">
        <v>69</v>
      </c>
      <c r="F24" s="40"/>
      <c r="G24" s="41">
        <v>8.75</v>
      </c>
      <c r="H24" s="41">
        <v>9</v>
      </c>
      <c r="I24" s="41">
        <v>8.5</v>
      </c>
      <c r="J24" s="36">
        <f t="shared" si="0"/>
        <v>8.75</v>
      </c>
    </row>
    <row r="25" spans="1:10" ht="26.25">
      <c r="A25" s="34">
        <f>Prezenta!A25</f>
        <v>19</v>
      </c>
      <c r="B25" s="22">
        <f>Prezenta!B25</f>
        <v>21021230</v>
      </c>
      <c r="C25" s="21" t="str">
        <f>Prezenta!C25</f>
        <v>Moldovan I. Vladut Adrian</v>
      </c>
      <c r="D25" s="47">
        <f>Prezenta!D25</f>
        <v>0</v>
      </c>
      <c r="E25" s="35" t="s">
        <v>70</v>
      </c>
      <c r="F25" s="22"/>
      <c r="G25" s="75">
        <v>6</v>
      </c>
      <c r="H25" s="75">
        <v>8.5</v>
      </c>
      <c r="I25" s="75">
        <v>7</v>
      </c>
      <c r="J25" s="36">
        <f t="shared" si="0"/>
        <v>7.166666666666667</v>
      </c>
    </row>
    <row r="26" spans="1:10" ht="39">
      <c r="A26" s="34">
        <f>Prezenta!A26</f>
        <v>20</v>
      </c>
      <c r="B26" s="22">
        <f>Prezenta!B26</f>
        <v>21021232</v>
      </c>
      <c r="C26" s="21" t="str">
        <f>Prezenta!C26</f>
        <v>Mosneagu R. Razvan Andrei</v>
      </c>
      <c r="D26" s="47">
        <f>Prezenta!D26</f>
        <v>0</v>
      </c>
      <c r="E26" s="22" t="s">
        <v>68</v>
      </c>
      <c r="F26" s="22"/>
      <c r="G26" s="75">
        <v>5.5</v>
      </c>
      <c r="H26" s="75">
        <v>8</v>
      </c>
      <c r="I26" s="75">
        <v>5.5</v>
      </c>
      <c r="J26" s="36">
        <f t="shared" si="0"/>
        <v>6.333333333333333</v>
      </c>
    </row>
    <row r="27" spans="1:10" ht="39">
      <c r="A27" s="34">
        <f>Prezenta!A27</f>
        <v>21</v>
      </c>
      <c r="B27" s="22">
        <f>Prezenta!B27</f>
        <v>21021234</v>
      </c>
      <c r="C27" s="21" t="str">
        <f>Prezenta!C27</f>
        <v>Muresanu A. Gabriel Ionut</v>
      </c>
      <c r="D27" s="47">
        <f>Prezenta!D27</f>
        <v>0</v>
      </c>
      <c r="E27" s="22" t="s">
        <v>66</v>
      </c>
      <c r="F27" s="22"/>
      <c r="G27" s="41">
        <v>5.5</v>
      </c>
      <c r="H27" s="41">
        <v>7.5</v>
      </c>
      <c r="I27" s="41">
        <v>9</v>
      </c>
      <c r="J27" s="36">
        <f t="shared" si="0"/>
        <v>7.333333333333333</v>
      </c>
    </row>
    <row r="28" spans="1:10" ht="39">
      <c r="A28" s="34">
        <f>Prezenta!A28</f>
        <v>22</v>
      </c>
      <c r="B28" s="22">
        <f>Prezenta!B28</f>
        <v>21021255</v>
      </c>
      <c r="C28" s="21" t="str">
        <f>Prezenta!C28</f>
        <v>Pop C. Alexandru</v>
      </c>
      <c r="D28" s="47">
        <f>Prezenta!D28</f>
        <v>0</v>
      </c>
      <c r="E28" s="22" t="s">
        <v>68</v>
      </c>
      <c r="F28" s="22"/>
      <c r="G28" s="75">
        <v>5.5</v>
      </c>
      <c r="H28" s="75">
        <v>8</v>
      </c>
      <c r="I28" s="75">
        <v>10</v>
      </c>
      <c r="J28" s="36">
        <f t="shared" si="0"/>
        <v>7.833333333333333</v>
      </c>
    </row>
    <row r="29" spans="1:10" ht="12.75">
      <c r="A29" s="34">
        <f>Prezenta!A29</f>
        <v>23</v>
      </c>
      <c r="B29" s="22">
        <f>Prezenta!B29</f>
        <v>21021261</v>
      </c>
      <c r="C29" s="21" t="str">
        <f>Prezenta!C29</f>
        <v>Popescu V. Mihaela</v>
      </c>
      <c r="D29" s="47" t="str">
        <f>Prezenta!D29</f>
        <v>done</v>
      </c>
      <c r="E29" s="22" t="s">
        <v>63</v>
      </c>
      <c r="F29" s="22"/>
      <c r="G29" s="75">
        <v>9.25</v>
      </c>
      <c r="H29" s="75">
        <v>10</v>
      </c>
      <c r="I29" s="75">
        <v>10</v>
      </c>
      <c r="J29" s="36">
        <f t="shared" si="0"/>
        <v>9.75</v>
      </c>
    </row>
    <row r="30" spans="1:10" ht="39">
      <c r="A30" s="34">
        <f>Prezenta!A30</f>
        <v>24</v>
      </c>
      <c r="B30" s="22">
        <f>Prezenta!B30</f>
        <v>21021285</v>
      </c>
      <c r="C30" s="21" t="str">
        <f>Prezenta!C30</f>
        <v>Stanese N. Mihai Radu</v>
      </c>
      <c r="D30" s="47">
        <f>Prezenta!D30</f>
        <v>0</v>
      </c>
      <c r="E30" s="22" t="s">
        <v>69</v>
      </c>
      <c r="F30" s="22"/>
      <c r="G30" s="41">
        <v>8.75</v>
      </c>
      <c r="H30" s="41">
        <v>9</v>
      </c>
      <c r="I30" s="41">
        <v>10</v>
      </c>
      <c r="J30" s="36">
        <f t="shared" si="0"/>
        <v>9.25</v>
      </c>
    </row>
    <row r="31" spans="1:10" ht="12.75">
      <c r="A31" s="34">
        <f>Prezenta!A31</f>
        <v>25</v>
      </c>
      <c r="B31" s="22">
        <f>Prezenta!B31</f>
        <v>21021288</v>
      </c>
      <c r="C31" s="21" t="str">
        <f>Prezenta!C31</f>
        <v>Suciu G. Vlad</v>
      </c>
      <c r="D31" s="47" t="str">
        <f>Prezenta!D31</f>
        <v>done</v>
      </c>
      <c r="E31" s="22" t="s">
        <v>63</v>
      </c>
      <c r="F31" s="35"/>
      <c r="G31" s="41">
        <v>10</v>
      </c>
      <c r="H31" s="41">
        <v>10</v>
      </c>
      <c r="I31" s="41">
        <v>9</v>
      </c>
      <c r="J31" s="36">
        <f t="shared" si="0"/>
        <v>9.666666666666666</v>
      </c>
    </row>
    <row r="32" spans="1:10" ht="26.25">
      <c r="A32" s="34">
        <f>Prezenta!A32</f>
        <v>26</v>
      </c>
      <c r="B32" s="22">
        <f>Prezenta!B32</f>
        <v>21021299</v>
      </c>
      <c r="C32" s="21" t="str">
        <f>Prezenta!C32</f>
        <v>Todoran V. Marius Gheorghe</v>
      </c>
      <c r="D32" s="47">
        <f>Prezenta!D32</f>
        <v>0</v>
      </c>
      <c r="E32" s="35" t="s">
        <v>70</v>
      </c>
      <c r="F32" s="35"/>
      <c r="G32" s="75">
        <v>6</v>
      </c>
      <c r="H32" s="75">
        <v>8.5</v>
      </c>
      <c r="I32" s="75">
        <v>7</v>
      </c>
      <c r="J32" s="36">
        <f t="shared" si="0"/>
        <v>7.166666666666667</v>
      </c>
    </row>
    <row r="33" spans="1:10" ht="39">
      <c r="A33" s="34">
        <f>Prezenta!A33</f>
        <v>27</v>
      </c>
      <c r="B33" s="22">
        <f>Prezenta!B33</f>
        <v>21021315</v>
      </c>
      <c r="C33" s="21" t="str">
        <f>Prezenta!C33</f>
        <v>Varvara G. Ronny Gligor</v>
      </c>
      <c r="D33" s="47">
        <f>Prezenta!D33</f>
        <v>0</v>
      </c>
      <c r="E33" s="22" t="s">
        <v>68</v>
      </c>
      <c r="F33" s="22"/>
      <c r="G33" s="75">
        <v>5.5</v>
      </c>
      <c r="H33" s="75">
        <v>8</v>
      </c>
      <c r="I33" s="75">
        <v>6</v>
      </c>
      <c r="J33" s="36">
        <f t="shared" si="0"/>
        <v>6.5</v>
      </c>
    </row>
    <row r="34" spans="1:10" ht="39">
      <c r="A34" s="34">
        <f>Prezenta!A34</f>
        <v>28</v>
      </c>
      <c r="B34" s="22">
        <f>Prezenta!B34</f>
        <v>21020919</v>
      </c>
      <c r="C34" s="21" t="str">
        <f>Prezenta!C34</f>
        <v>Veres C. Koppany Attila</v>
      </c>
      <c r="D34" s="47">
        <f>Prezenta!D34</f>
        <v>0</v>
      </c>
      <c r="E34" s="22" t="s">
        <v>71</v>
      </c>
      <c r="F34" s="40"/>
      <c r="G34" s="75">
        <v>4</v>
      </c>
      <c r="H34" s="75">
        <v>7</v>
      </c>
      <c r="I34" s="41">
        <v>6</v>
      </c>
      <c r="J34" s="36">
        <f t="shared" si="0"/>
        <v>5.666666666666667</v>
      </c>
    </row>
    <row r="35" spans="1:10" ht="26.25">
      <c r="A35" s="34">
        <f>Prezenta!A35</f>
        <v>29</v>
      </c>
      <c r="B35" s="22">
        <f>Prezenta!B35</f>
        <v>21021319</v>
      </c>
      <c r="C35" s="21" t="str">
        <f>Prezenta!C35</f>
        <v>Vincze Pistuka C. Roland</v>
      </c>
      <c r="D35" s="47">
        <f>Prezenta!D35</f>
        <v>0</v>
      </c>
      <c r="E35" s="22" t="s">
        <v>67</v>
      </c>
      <c r="F35" s="22"/>
      <c r="G35" s="41">
        <v>10</v>
      </c>
      <c r="H35" s="41">
        <v>8</v>
      </c>
      <c r="I35" s="41">
        <v>9</v>
      </c>
      <c r="J35" s="36">
        <f t="shared" si="0"/>
        <v>9</v>
      </c>
    </row>
    <row r="36" spans="1:10" ht="26.25">
      <c r="A36" s="34">
        <f>Prezenta!A36</f>
        <v>30</v>
      </c>
      <c r="B36" s="22">
        <f>Prezenta!B36</f>
        <v>21021321</v>
      </c>
      <c r="C36" s="21" t="str">
        <f>Prezenta!C36</f>
        <v>Voicu A. Horatiu Serban</v>
      </c>
      <c r="D36" s="47">
        <f>Prezenta!D36</f>
        <v>0</v>
      </c>
      <c r="E36" s="22" t="s">
        <v>67</v>
      </c>
      <c r="F36" s="22"/>
      <c r="G36" s="41">
        <v>10</v>
      </c>
      <c r="H36" s="41">
        <v>8</v>
      </c>
      <c r="I36" s="41">
        <v>9.5</v>
      </c>
      <c r="J36" s="36">
        <f t="shared" si="0"/>
        <v>9.166666666666666</v>
      </c>
    </row>
  </sheetData>
  <sheetProtection/>
  <mergeCells count="10">
    <mergeCell ref="A5:A6"/>
    <mergeCell ref="F5:F6"/>
    <mergeCell ref="E5:E6"/>
    <mergeCell ref="B5:B6"/>
    <mergeCell ref="C5:C6"/>
    <mergeCell ref="D5:D6"/>
    <mergeCell ref="J5:J6"/>
    <mergeCell ref="G5:G6"/>
    <mergeCell ref="I5:I6"/>
    <mergeCell ref="H5:H6"/>
  </mergeCells>
  <conditionalFormatting sqref="J7:J36">
    <cfRule type="cellIs" priority="3" dxfId="2" operator="lessThan" stopIfTrue="1">
      <formula>5</formula>
    </cfRule>
    <cfRule type="cellIs" priority="4" dxfId="1" operator="greaterThanOr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E3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30.28125" style="0" customWidth="1"/>
    <col min="4" max="4" width="15.140625" style="0" customWidth="1"/>
  </cols>
  <sheetData>
    <row r="3" ht="12.75" thickBot="1"/>
    <row r="4" spans="1:13" ht="12.75" customHeight="1">
      <c r="A4" s="103" t="s">
        <v>2</v>
      </c>
      <c r="B4" s="108" t="s">
        <v>12</v>
      </c>
      <c r="C4" s="110" t="s">
        <v>7</v>
      </c>
      <c r="D4" s="120" t="s">
        <v>28</v>
      </c>
      <c r="E4" s="118"/>
      <c r="F4" s="116"/>
      <c r="G4" s="114"/>
      <c r="H4" s="122"/>
      <c r="I4" s="118"/>
      <c r="J4" s="55"/>
      <c r="K4" s="116" t="s">
        <v>5</v>
      </c>
      <c r="M4" s="14"/>
    </row>
    <row r="5" spans="1:13" ht="13.5" customHeight="1" thickBot="1">
      <c r="A5" s="104"/>
      <c r="B5" s="109"/>
      <c r="C5" s="111"/>
      <c r="D5" s="121"/>
      <c r="E5" s="119"/>
      <c r="F5" s="117"/>
      <c r="G5" s="115"/>
      <c r="H5" s="123"/>
      <c r="I5" s="119"/>
      <c r="J5" s="56"/>
      <c r="K5" s="117"/>
      <c r="M5" s="14"/>
    </row>
    <row r="6" spans="1:13" ht="12.75" customHeight="1">
      <c r="A6" s="43">
        <f>Prezenta!A7</f>
        <v>1</v>
      </c>
      <c r="B6" s="44">
        <f>Prezenta!B7</f>
        <v>21021128</v>
      </c>
      <c r="C6" s="45" t="str">
        <f>Prezenta!C7</f>
        <v>Bolboaca N. Ramona Andreea</v>
      </c>
      <c r="D6" s="64">
        <f>Proiect!D7</f>
        <v>0</v>
      </c>
      <c r="E6" s="59">
        <v>0.1</v>
      </c>
      <c r="F6" s="59">
        <v>0.2</v>
      </c>
      <c r="G6" s="59">
        <v>0.1</v>
      </c>
      <c r="H6" s="59">
        <v>0.1</v>
      </c>
      <c r="I6" s="59">
        <v>0.2</v>
      </c>
      <c r="J6" s="59"/>
      <c r="K6" s="18">
        <f>SUM(E6:J6)</f>
        <v>0.7</v>
      </c>
      <c r="M6" s="14"/>
    </row>
    <row r="7" spans="1:13" ht="13.5" customHeight="1">
      <c r="A7" s="38">
        <f>Prezenta!A8</f>
        <v>2</v>
      </c>
      <c r="B7" s="12">
        <f>Prezenta!B8</f>
        <v>21021136</v>
      </c>
      <c r="C7" s="21" t="str">
        <f>Prezenta!C8</f>
        <v>Buzila M. Bianca</v>
      </c>
      <c r="D7" s="18">
        <f>Proiect!D8</f>
        <v>0</v>
      </c>
      <c r="E7" s="18"/>
      <c r="F7" s="18">
        <v>0.1</v>
      </c>
      <c r="G7" s="18"/>
      <c r="H7" s="18"/>
      <c r="I7" s="18"/>
      <c r="J7" s="18"/>
      <c r="K7" s="18">
        <f>SUM(E7:J7)</f>
        <v>0.1</v>
      </c>
      <c r="M7" s="14"/>
    </row>
    <row r="8" spans="1:11" ht="12.75">
      <c r="A8" s="38">
        <f>Prezenta!A9</f>
        <v>3</v>
      </c>
      <c r="B8" s="12">
        <f>Prezenta!B9</f>
        <v>21020959</v>
      </c>
      <c r="C8" s="21" t="str">
        <f>Prezenta!C9</f>
        <v>Capus G. Bogdan Andrei</v>
      </c>
      <c r="D8" s="18">
        <f>Proiect!D9</f>
        <v>0</v>
      </c>
      <c r="E8" s="31"/>
      <c r="F8" s="31"/>
      <c r="G8" s="31"/>
      <c r="H8" s="31"/>
      <c r="I8" s="31"/>
      <c r="J8" s="31"/>
      <c r="K8" s="18">
        <f>SUM(E8:J8)</f>
        <v>0</v>
      </c>
    </row>
    <row r="9" spans="1:11" ht="12.75">
      <c r="A9" s="38">
        <f>Prezenta!A10</f>
        <v>4</v>
      </c>
      <c r="B9" s="12">
        <f>Prezenta!B10</f>
        <v>21020511</v>
      </c>
      <c r="C9" s="21" t="str">
        <f>Prezenta!C10</f>
        <v>Cobarzan D. Vlad Alexandru</v>
      </c>
      <c r="D9" s="62">
        <f>Proiect!D10</f>
        <v>0</v>
      </c>
      <c r="E9" s="63"/>
      <c r="F9" s="63"/>
      <c r="G9" s="63"/>
      <c r="H9" s="63"/>
      <c r="I9" s="63"/>
      <c r="J9" s="63"/>
      <c r="K9" s="18">
        <f>SUM(E9:J9)</f>
        <v>0</v>
      </c>
    </row>
    <row r="10" spans="1:11" ht="12.75">
      <c r="A10" s="38">
        <f>Prezenta!A11</f>
        <v>5</v>
      </c>
      <c r="B10" s="12">
        <f>Prezenta!B11</f>
        <v>21021151</v>
      </c>
      <c r="C10" s="21" t="str">
        <f>Prezenta!C11</f>
        <v>Coman M. Patricia Alexandra</v>
      </c>
      <c r="D10" s="18">
        <f>Proiect!D11</f>
        <v>0</v>
      </c>
      <c r="E10" s="20">
        <v>0.05</v>
      </c>
      <c r="F10" s="20">
        <v>0.2</v>
      </c>
      <c r="G10" s="20">
        <v>0.1</v>
      </c>
      <c r="H10" s="20"/>
      <c r="I10" s="20"/>
      <c r="J10" s="20"/>
      <c r="K10" s="18">
        <f>SUM(E10:J10)</f>
        <v>0.35</v>
      </c>
    </row>
    <row r="11" spans="1:11" ht="12.75">
      <c r="A11" s="38">
        <f>Prezenta!A12</f>
        <v>6</v>
      </c>
      <c r="B11" s="12">
        <f>Prezenta!B12</f>
        <v>21021172</v>
      </c>
      <c r="C11" s="21" t="str">
        <f>Prezenta!C12</f>
        <v>Dragan A. Paul Andrei</v>
      </c>
      <c r="D11" s="18" t="str">
        <f>Proiect!D12</f>
        <v>done</v>
      </c>
      <c r="E11" s="20"/>
      <c r="F11" s="20"/>
      <c r="G11" s="20"/>
      <c r="H11" s="20"/>
      <c r="I11" s="20"/>
      <c r="J11" s="20"/>
      <c r="K11" s="18">
        <f aca="true" t="shared" si="0" ref="K11:K35">SUM(E11:J11)</f>
        <v>0</v>
      </c>
    </row>
    <row r="12" spans="1:11" ht="12.75">
      <c r="A12" s="38">
        <f>Prezenta!A13</f>
        <v>7</v>
      </c>
      <c r="B12" s="12">
        <f>Prezenta!B13</f>
        <v>21021183</v>
      </c>
      <c r="C12" s="21" t="str">
        <f>Prezenta!C13</f>
        <v>Gavri G. Catalin Mihai</v>
      </c>
      <c r="D12" s="18">
        <f>Proiect!D13</f>
        <v>0</v>
      </c>
      <c r="E12" s="20"/>
      <c r="F12" s="20"/>
      <c r="G12" s="20"/>
      <c r="H12" s="20"/>
      <c r="I12" s="20"/>
      <c r="J12" s="20"/>
      <c r="K12" s="18">
        <f t="shared" si="0"/>
        <v>0</v>
      </c>
    </row>
    <row r="13" spans="1:11" ht="12.75">
      <c r="A13" s="38">
        <f>Prezenta!A14</f>
        <v>8</v>
      </c>
      <c r="B13" s="12">
        <f>Prezenta!B14</f>
        <v>21021185</v>
      </c>
      <c r="C13" s="21" t="str">
        <f>Prezenta!C14</f>
        <v>Genis C. Radu Constantin</v>
      </c>
      <c r="D13" s="18">
        <f>Proiect!D14</f>
        <v>0</v>
      </c>
      <c r="E13" s="20"/>
      <c r="F13" s="20"/>
      <c r="G13" s="20"/>
      <c r="H13" s="20"/>
      <c r="I13" s="20"/>
      <c r="J13" s="20"/>
      <c r="K13" s="18">
        <f t="shared" si="0"/>
        <v>0</v>
      </c>
    </row>
    <row r="14" spans="1:11" ht="12.75">
      <c r="A14" s="38">
        <f>Prezenta!A15</f>
        <v>9</v>
      </c>
      <c r="B14" s="12">
        <f>Prezenta!B15</f>
        <v>21021186</v>
      </c>
      <c r="C14" s="21" t="str">
        <f>Prezenta!C15</f>
        <v>Gherghe D. Sergiu Ionut</v>
      </c>
      <c r="D14" s="18">
        <f>Proiect!D15</f>
        <v>0</v>
      </c>
      <c r="E14" s="31"/>
      <c r="F14" s="31"/>
      <c r="G14" s="31"/>
      <c r="H14" s="31"/>
      <c r="I14" s="31"/>
      <c r="J14" s="31"/>
      <c r="K14" s="18">
        <f t="shared" si="0"/>
        <v>0</v>
      </c>
    </row>
    <row r="15" spans="1:11" ht="12.75">
      <c r="A15" s="38">
        <f>Prezenta!A16</f>
        <v>10</v>
      </c>
      <c r="B15" s="12">
        <f>Prezenta!B16</f>
        <v>21021189</v>
      </c>
      <c r="C15" s="21" t="str">
        <f>Prezenta!C16</f>
        <v>Giosan I. Irina</v>
      </c>
      <c r="D15" s="18">
        <f>Proiect!D16</f>
        <v>0</v>
      </c>
      <c r="E15" s="20">
        <v>0</v>
      </c>
      <c r="F15" s="20">
        <v>0.2</v>
      </c>
      <c r="G15" s="20">
        <v>0</v>
      </c>
      <c r="H15" s="20">
        <v>0</v>
      </c>
      <c r="I15" s="20"/>
      <c r="J15" s="20"/>
      <c r="K15" s="18">
        <f t="shared" si="0"/>
        <v>0.2</v>
      </c>
    </row>
    <row r="16" spans="1:11" ht="12.75">
      <c r="A16" s="38">
        <f>Prezenta!A17</f>
        <v>11</v>
      </c>
      <c r="B16" s="12">
        <f>Prezenta!B17</f>
        <v>21021210</v>
      </c>
      <c r="C16" s="21" t="str">
        <f>Prezenta!C17</f>
        <v>Jurjut L. Anca</v>
      </c>
      <c r="D16" s="18">
        <f>Proiect!D17</f>
        <v>0</v>
      </c>
      <c r="E16" s="20">
        <v>0.1</v>
      </c>
      <c r="F16" s="20">
        <v>0.1</v>
      </c>
      <c r="G16" s="20">
        <v>0</v>
      </c>
      <c r="H16" s="20">
        <v>0.08</v>
      </c>
      <c r="I16" s="20">
        <v>0.2</v>
      </c>
      <c r="J16" s="20"/>
      <c r="K16" s="18">
        <f t="shared" si="0"/>
        <v>0.48000000000000004</v>
      </c>
    </row>
    <row r="17" spans="1:11" ht="12.75">
      <c r="A17" s="38">
        <f>Prezenta!A18</f>
        <v>12</v>
      </c>
      <c r="B17" s="12">
        <f>Prezenta!B18</f>
        <v>21021211</v>
      </c>
      <c r="C17" s="21" t="str">
        <f>Prezenta!C18</f>
        <v>Kajnak Misca M. Robert Oliver</v>
      </c>
      <c r="D17" s="18">
        <f>Proiect!D18</f>
        <v>0</v>
      </c>
      <c r="E17" s="20">
        <v>0.1</v>
      </c>
      <c r="F17" s="20">
        <v>0</v>
      </c>
      <c r="G17" s="20">
        <v>0</v>
      </c>
      <c r="H17" s="20">
        <v>0.08</v>
      </c>
      <c r="I17" s="20">
        <v>0.1</v>
      </c>
      <c r="J17" s="20"/>
      <c r="K17" s="18">
        <f t="shared" si="0"/>
        <v>0.28</v>
      </c>
    </row>
    <row r="18" spans="1:11" ht="12.75">
      <c r="A18" s="38">
        <f>Prezenta!A19</f>
        <v>13</v>
      </c>
      <c r="B18" s="12">
        <f>Prezenta!B19</f>
        <v>21021212</v>
      </c>
      <c r="C18" s="21" t="str">
        <f>Prezenta!C19</f>
        <v>Kovacs A. Kristof - Attila</v>
      </c>
      <c r="D18" s="18">
        <f>Proiect!D19</f>
        <v>0</v>
      </c>
      <c r="E18" s="20"/>
      <c r="F18" s="20"/>
      <c r="G18" s="20"/>
      <c r="H18" s="20"/>
      <c r="I18" s="20"/>
      <c r="J18" s="20"/>
      <c r="K18" s="18">
        <f t="shared" si="0"/>
        <v>0</v>
      </c>
    </row>
    <row r="19" spans="1:11" ht="12.75">
      <c r="A19" s="38">
        <f>Prezenta!A20</f>
        <v>14</v>
      </c>
      <c r="B19" s="12">
        <f>Prezenta!B20</f>
        <v>21021213</v>
      </c>
      <c r="C19" s="21" t="str">
        <f>Prezenta!C20</f>
        <v>Kovacs G. Gyorgy</v>
      </c>
      <c r="D19" s="18">
        <f>Proiect!D20</f>
        <v>0</v>
      </c>
      <c r="E19" s="20">
        <v>0</v>
      </c>
      <c r="F19" s="20">
        <v>0.1</v>
      </c>
      <c r="G19" s="20">
        <v>0.2</v>
      </c>
      <c r="H19" s="20">
        <v>0</v>
      </c>
      <c r="I19" s="20">
        <v>0.2</v>
      </c>
      <c r="J19" s="20"/>
      <c r="K19" s="18">
        <f t="shared" si="0"/>
        <v>0.5</v>
      </c>
    </row>
    <row r="20" spans="1:11" ht="12.75">
      <c r="A20" s="38">
        <f>Prezenta!A21</f>
        <v>15</v>
      </c>
      <c r="B20" s="12">
        <f>Prezenta!B21</f>
        <v>21021215</v>
      </c>
      <c r="C20" s="21" t="str">
        <f>Prezenta!C21</f>
        <v>Lal I. Ioana</v>
      </c>
      <c r="D20" s="18">
        <f>Proiect!D21</f>
        <v>0</v>
      </c>
      <c r="E20" s="20">
        <v>0</v>
      </c>
      <c r="F20" s="20">
        <v>0.1</v>
      </c>
      <c r="G20" s="20">
        <v>0</v>
      </c>
      <c r="H20" s="20">
        <v>0.2</v>
      </c>
      <c r="I20" s="20">
        <v>0.2</v>
      </c>
      <c r="J20" s="20"/>
      <c r="K20" s="18">
        <f t="shared" si="0"/>
        <v>0.5</v>
      </c>
    </row>
    <row r="21" spans="1:11" ht="12.75">
      <c r="A21" s="38">
        <f>Prezenta!A22</f>
        <v>16</v>
      </c>
      <c r="B21" s="12">
        <f>Prezenta!B22</f>
        <v>21021218</v>
      </c>
      <c r="C21" s="21" t="str">
        <f>Prezenta!C22</f>
        <v>Lupu N. Nicolae Teodor</v>
      </c>
      <c r="D21" s="18">
        <f>Proiect!D22</f>
        <v>0</v>
      </c>
      <c r="E21" s="20"/>
      <c r="F21" s="20"/>
      <c r="G21" s="20"/>
      <c r="H21" s="20"/>
      <c r="I21" s="20"/>
      <c r="J21" s="20"/>
      <c r="K21" s="18">
        <f t="shared" si="0"/>
        <v>0</v>
      </c>
    </row>
    <row r="22" spans="1:11" ht="12.75">
      <c r="A22" s="38">
        <f>Prezenta!A23</f>
        <v>17</v>
      </c>
      <c r="B22" s="12">
        <f>Prezenta!B23</f>
        <v>21021226</v>
      </c>
      <c r="C22" s="21" t="str">
        <f>Prezenta!C23</f>
        <v>Miklos C. Csaba</v>
      </c>
      <c r="D22" s="18">
        <f>Proiect!D23</f>
        <v>0</v>
      </c>
      <c r="E22" s="20"/>
      <c r="F22" s="20"/>
      <c r="G22" s="20"/>
      <c r="H22" s="20"/>
      <c r="I22" s="20"/>
      <c r="J22" s="20"/>
      <c r="K22" s="18">
        <f t="shared" si="0"/>
        <v>0</v>
      </c>
    </row>
    <row r="23" spans="1:11" ht="12.75">
      <c r="A23" s="38">
        <f>Prezenta!A24</f>
        <v>18</v>
      </c>
      <c r="B23" s="12">
        <f>Prezenta!B24</f>
        <v>21021227</v>
      </c>
      <c r="C23" s="21" t="str">
        <f>Prezenta!C24</f>
        <v>Miklos I. David Janos</v>
      </c>
      <c r="D23" s="18">
        <f>Proiect!D24</f>
        <v>0</v>
      </c>
      <c r="E23" s="31">
        <v>0.05</v>
      </c>
      <c r="F23" s="31"/>
      <c r="G23" s="31"/>
      <c r="H23" s="31"/>
      <c r="I23" s="31"/>
      <c r="J23" s="31"/>
      <c r="K23" s="18">
        <f t="shared" si="0"/>
        <v>0.05</v>
      </c>
    </row>
    <row r="24" spans="1:11" ht="12.75">
      <c r="A24" s="38">
        <f>Prezenta!A25</f>
        <v>19</v>
      </c>
      <c r="B24" s="12">
        <f>Prezenta!B25</f>
        <v>21021230</v>
      </c>
      <c r="C24" s="21" t="str">
        <f>Prezenta!C25</f>
        <v>Moldovan I. Vladut Adrian</v>
      </c>
      <c r="D24" s="18">
        <f>Proiect!D25</f>
        <v>0</v>
      </c>
      <c r="E24" s="20">
        <v>0.1</v>
      </c>
      <c r="F24" s="20">
        <v>0</v>
      </c>
      <c r="G24" s="20">
        <v>0</v>
      </c>
      <c r="H24" s="20">
        <v>0.1</v>
      </c>
      <c r="I24" s="20"/>
      <c r="J24" s="20"/>
      <c r="K24" s="18">
        <f t="shared" si="0"/>
        <v>0.2</v>
      </c>
    </row>
    <row r="25" spans="1:11" ht="12.75">
      <c r="A25" s="38">
        <f>Prezenta!A26</f>
        <v>20</v>
      </c>
      <c r="B25" s="12">
        <f>Prezenta!B26</f>
        <v>21021232</v>
      </c>
      <c r="C25" s="21" t="str">
        <f>Prezenta!C26</f>
        <v>Mosneagu R. Razvan Andrei</v>
      </c>
      <c r="D25" s="18">
        <f>Proiect!D26</f>
        <v>0</v>
      </c>
      <c r="E25" s="20">
        <v>0</v>
      </c>
      <c r="F25" s="20"/>
      <c r="G25" s="20"/>
      <c r="H25" s="20">
        <v>0</v>
      </c>
      <c r="I25" s="20"/>
      <c r="J25" s="20"/>
      <c r="K25" s="18">
        <f t="shared" si="0"/>
        <v>0</v>
      </c>
    </row>
    <row r="26" spans="1:11" ht="12.75">
      <c r="A26" s="38">
        <f>Prezenta!A27</f>
        <v>21</v>
      </c>
      <c r="B26" s="12">
        <f>Prezenta!B27</f>
        <v>21021234</v>
      </c>
      <c r="C26" s="21" t="str">
        <f>Prezenta!C27</f>
        <v>Muresanu A. Gabriel Ionut</v>
      </c>
      <c r="D26" s="18">
        <f>Proiect!D27</f>
        <v>0</v>
      </c>
      <c r="E26" s="20">
        <v>0.1</v>
      </c>
      <c r="F26" s="20"/>
      <c r="G26" s="20"/>
      <c r="H26" s="20">
        <v>0</v>
      </c>
      <c r="I26" s="20"/>
      <c r="J26" s="20"/>
      <c r="K26" s="18">
        <f>SUM(E26:J26)</f>
        <v>0.1</v>
      </c>
    </row>
    <row r="27" spans="1:11" ht="12.75">
      <c r="A27" s="38">
        <f>Prezenta!A28</f>
        <v>22</v>
      </c>
      <c r="B27" s="12">
        <f>Prezenta!B28</f>
        <v>21021255</v>
      </c>
      <c r="C27" s="21" t="str">
        <f>Prezenta!C28</f>
        <v>Pop C. Alexandru</v>
      </c>
      <c r="D27" s="18">
        <f>Proiect!D28</f>
        <v>0</v>
      </c>
      <c r="E27" s="20"/>
      <c r="F27" s="20"/>
      <c r="G27" s="20">
        <v>0.2</v>
      </c>
      <c r="H27" s="20">
        <v>0.08</v>
      </c>
      <c r="I27" s="20"/>
      <c r="J27" s="20"/>
      <c r="K27" s="18">
        <f t="shared" si="0"/>
        <v>0.28</v>
      </c>
    </row>
    <row r="28" spans="1:11" ht="12.75">
      <c r="A28" s="38">
        <f>Prezenta!A29</f>
        <v>23</v>
      </c>
      <c r="B28" s="12">
        <f>Prezenta!B29</f>
        <v>21021261</v>
      </c>
      <c r="C28" s="21" t="str">
        <f>Prezenta!C29</f>
        <v>Popescu V. Mihaela</v>
      </c>
      <c r="D28" s="18" t="str">
        <f>Proiect!D29</f>
        <v>done</v>
      </c>
      <c r="E28" s="20"/>
      <c r="F28" s="20"/>
      <c r="G28" s="20"/>
      <c r="H28" s="20"/>
      <c r="I28" s="20"/>
      <c r="J28" s="20"/>
      <c r="K28" s="18">
        <f t="shared" si="0"/>
        <v>0</v>
      </c>
    </row>
    <row r="29" spans="1:11" ht="12.75">
      <c r="A29" s="38">
        <f>Prezenta!A30</f>
        <v>24</v>
      </c>
      <c r="B29" s="12">
        <f>Prezenta!B30</f>
        <v>21021285</v>
      </c>
      <c r="C29" s="21" t="str">
        <f>Prezenta!C30</f>
        <v>Stanese N. Mihai Radu</v>
      </c>
      <c r="D29" s="18">
        <f>Proiect!D30</f>
        <v>0</v>
      </c>
      <c r="E29" s="17">
        <v>0.1</v>
      </c>
      <c r="F29" s="17">
        <v>0</v>
      </c>
      <c r="G29" s="17"/>
      <c r="H29" s="17"/>
      <c r="I29" s="17">
        <v>0.2</v>
      </c>
      <c r="J29" s="17"/>
      <c r="K29" s="18">
        <f t="shared" si="0"/>
        <v>0.30000000000000004</v>
      </c>
    </row>
    <row r="30" spans="1:11" ht="12.75">
      <c r="A30" s="38">
        <f>Prezenta!A31</f>
        <v>25</v>
      </c>
      <c r="B30" s="12">
        <f>Prezenta!B31</f>
        <v>21021288</v>
      </c>
      <c r="C30" s="21" t="str">
        <f>Prezenta!C31</f>
        <v>Suciu G. Vlad</v>
      </c>
      <c r="D30" s="18" t="str">
        <f>Proiect!D31</f>
        <v>done</v>
      </c>
      <c r="E30" s="20"/>
      <c r="F30" s="20"/>
      <c r="G30" s="20"/>
      <c r="H30" s="20"/>
      <c r="I30" s="20"/>
      <c r="J30" s="20"/>
      <c r="K30" s="18">
        <f t="shared" si="0"/>
        <v>0</v>
      </c>
    </row>
    <row r="31" spans="1:11" ht="12.75">
      <c r="A31" s="38">
        <f>Prezenta!A32</f>
        <v>26</v>
      </c>
      <c r="B31" s="12">
        <f>Prezenta!B32</f>
        <v>21021299</v>
      </c>
      <c r="C31" s="21" t="str">
        <f>Prezenta!C32</f>
        <v>Todoran V. Marius Gheorghe</v>
      </c>
      <c r="D31" s="18">
        <f>Proiect!D32</f>
        <v>0</v>
      </c>
      <c r="E31" s="20">
        <v>0.05</v>
      </c>
      <c r="F31" s="20">
        <v>0</v>
      </c>
      <c r="G31" s="20">
        <v>0</v>
      </c>
      <c r="H31" s="20"/>
      <c r="I31" s="20"/>
      <c r="J31" s="20"/>
      <c r="K31" s="18">
        <f t="shared" si="0"/>
        <v>0.05</v>
      </c>
    </row>
    <row r="32" spans="1:11" ht="12.75">
      <c r="A32" s="38">
        <f>Prezenta!A33</f>
        <v>27</v>
      </c>
      <c r="B32" s="12">
        <f>Prezenta!B33</f>
        <v>21021315</v>
      </c>
      <c r="C32" s="21" t="str">
        <f>Prezenta!C33</f>
        <v>Varvara G. Ronny Gligor</v>
      </c>
      <c r="D32" s="18">
        <f>Proiect!D33</f>
        <v>0</v>
      </c>
      <c r="E32" s="31">
        <v>0.15</v>
      </c>
      <c r="F32" s="31">
        <v>0.1</v>
      </c>
      <c r="G32" s="31"/>
      <c r="H32" s="31">
        <v>0.1</v>
      </c>
      <c r="I32" s="31"/>
      <c r="J32" s="31"/>
      <c r="K32" s="18">
        <f t="shared" si="0"/>
        <v>0.35</v>
      </c>
    </row>
    <row r="33" spans="1:11" ht="12.75">
      <c r="A33" s="38">
        <f>Prezenta!A34</f>
        <v>28</v>
      </c>
      <c r="B33" s="12">
        <f>Prezenta!B34</f>
        <v>21020919</v>
      </c>
      <c r="C33" s="21" t="str">
        <f>Prezenta!C34</f>
        <v>Veres C. Koppany Attila</v>
      </c>
      <c r="D33" s="18">
        <f>Proiect!D34</f>
        <v>0</v>
      </c>
      <c r="E33" s="20"/>
      <c r="F33" s="20"/>
      <c r="G33" s="20"/>
      <c r="H33" s="20"/>
      <c r="I33" s="20"/>
      <c r="J33" s="20"/>
      <c r="K33" s="18">
        <f t="shared" si="0"/>
        <v>0</v>
      </c>
    </row>
    <row r="34" spans="1:11" ht="12.75">
      <c r="A34" s="38">
        <f>Prezenta!A35</f>
        <v>29</v>
      </c>
      <c r="B34" s="12">
        <f>Prezenta!B35</f>
        <v>21021319</v>
      </c>
      <c r="C34" s="21" t="str">
        <f>Prezenta!C35</f>
        <v>Vincze Pistuka C. Roland</v>
      </c>
      <c r="D34" s="18">
        <f>Proiect!D35</f>
        <v>0</v>
      </c>
      <c r="E34" s="20">
        <v>0</v>
      </c>
      <c r="F34" s="20">
        <v>0.2</v>
      </c>
      <c r="G34" s="20"/>
      <c r="H34" s="20"/>
      <c r="I34" s="20"/>
      <c r="J34" s="20"/>
      <c r="K34" s="18">
        <f t="shared" si="0"/>
        <v>0.2</v>
      </c>
    </row>
    <row r="35" spans="1:31" ht="12.75">
      <c r="A35" s="38">
        <f>Prezenta!A36</f>
        <v>30</v>
      </c>
      <c r="B35" s="12">
        <f>Prezenta!B36</f>
        <v>21021321</v>
      </c>
      <c r="C35" s="21" t="str">
        <f>Prezenta!C36</f>
        <v>Voicu A. Horatiu Serban</v>
      </c>
      <c r="D35" s="18">
        <f>Proiect!D36</f>
        <v>0</v>
      </c>
      <c r="E35" s="20">
        <v>0.1</v>
      </c>
      <c r="F35" s="20">
        <v>0.2</v>
      </c>
      <c r="G35" s="20">
        <v>0.2</v>
      </c>
      <c r="H35" s="20">
        <v>0.18</v>
      </c>
      <c r="I35" s="20"/>
      <c r="J35" s="20"/>
      <c r="K35" s="18">
        <f t="shared" si="0"/>
        <v>0.6799999999999999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</sheetData>
  <sheetProtection/>
  <mergeCells count="10">
    <mergeCell ref="G4:G5"/>
    <mergeCell ref="K4:K5"/>
    <mergeCell ref="E4:E5"/>
    <mergeCell ref="A4:A5"/>
    <mergeCell ref="B4:B5"/>
    <mergeCell ref="C4:C5"/>
    <mergeCell ref="D4:D5"/>
    <mergeCell ref="F4:F5"/>
    <mergeCell ref="H4:H5"/>
    <mergeCell ref="I4:I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3.8515625" style="19" customWidth="1"/>
    <col min="2" max="2" width="11.00390625" style="19" customWidth="1"/>
    <col min="3" max="3" width="28.140625" style="19" customWidth="1"/>
    <col min="4" max="4" width="23.57421875" style="19" customWidth="1"/>
    <col min="5" max="5" width="12.57421875" style="19" customWidth="1"/>
    <col min="6" max="16384" width="9.00390625" style="19" customWidth="1"/>
  </cols>
  <sheetData>
    <row r="2" spans="17:18" ht="12.75">
      <c r="Q2" s="76"/>
      <c r="R2" s="19" t="s">
        <v>74</v>
      </c>
    </row>
    <row r="3" spans="17:18" ht="13.5" thickBot="1">
      <c r="Q3" s="77"/>
      <c r="R3" s="19" t="s">
        <v>75</v>
      </c>
    </row>
    <row r="4" spans="1:18" ht="14.25" customHeight="1">
      <c r="A4" s="103" t="s">
        <v>2</v>
      </c>
      <c r="B4" s="108" t="s">
        <v>6</v>
      </c>
      <c r="C4" s="125" t="s">
        <v>7</v>
      </c>
      <c r="D4" s="101" t="s">
        <v>28</v>
      </c>
      <c r="E4" s="118" t="s">
        <v>8</v>
      </c>
      <c r="F4" s="122" t="s">
        <v>9</v>
      </c>
      <c r="G4" s="101" t="s">
        <v>17</v>
      </c>
      <c r="H4" s="101" t="s">
        <v>10</v>
      </c>
      <c r="I4" s="116" t="s">
        <v>11</v>
      </c>
      <c r="J4" s="116" t="s">
        <v>0</v>
      </c>
      <c r="K4" s="114" t="s">
        <v>16</v>
      </c>
      <c r="N4" s="19" t="s">
        <v>78</v>
      </c>
      <c r="Q4" s="78">
        <v>-2</v>
      </c>
      <c r="R4" s="19" t="s">
        <v>76</v>
      </c>
    </row>
    <row r="5" spans="1:18" ht="13.5" customHeight="1" thickBot="1">
      <c r="A5" s="104"/>
      <c r="B5" s="109"/>
      <c r="C5" s="126"/>
      <c r="D5" s="124"/>
      <c r="E5" s="129"/>
      <c r="F5" s="130"/>
      <c r="G5" s="102"/>
      <c r="H5" s="102"/>
      <c r="I5" s="128"/>
      <c r="J5" s="128"/>
      <c r="K5" s="127"/>
      <c r="Q5" s="79"/>
      <c r="R5" s="19" t="s">
        <v>77</v>
      </c>
    </row>
    <row r="6" spans="1:15" ht="13.5" customHeight="1" hidden="1">
      <c r="A6" s="43">
        <f>Prezenta!A7</f>
        <v>1</v>
      </c>
      <c r="B6" s="44">
        <f>Prezenta!B7</f>
        <v>21021128</v>
      </c>
      <c r="C6" s="45" t="str">
        <f>Prezenta!C7</f>
        <v>Bolboaca N. Ramona Andreea</v>
      </c>
      <c r="D6" s="65">
        <f>Proiect!D7</f>
        <v>0</v>
      </c>
      <c r="E6" s="15">
        <f>Proiect!J7</f>
        <v>9.666666666666666</v>
      </c>
      <c r="F6" s="15">
        <f>Curs!K6</f>
        <v>0.7</v>
      </c>
      <c r="G6" s="66">
        <v>8.75</v>
      </c>
      <c r="H6" s="66">
        <v>9.7</v>
      </c>
      <c r="I6" s="15">
        <f>0.3*E6+F6+0.4*G6+0.3*H6</f>
        <v>10.01</v>
      </c>
      <c r="J6" s="80">
        <f>IF(AND(E6&gt;=5,Prezenta!AD7),ROUND(I6+K6+0.001,0),-2)</f>
        <v>10</v>
      </c>
      <c r="K6" s="67"/>
      <c r="N6" s="19">
        <v>0</v>
      </c>
      <c r="O6" s="19">
        <f>IF(AND(N6,J6&gt;=5),1,0)</f>
        <v>0</v>
      </c>
    </row>
    <row r="7" spans="1:18" ht="12.75">
      <c r="A7" s="38">
        <f>Prezenta!A8</f>
        <v>2</v>
      </c>
      <c r="B7" s="12">
        <f>Prezenta!B8</f>
        <v>21021136</v>
      </c>
      <c r="C7" s="21" t="str">
        <f>Prezenta!C8</f>
        <v>Buzila M. Bianca</v>
      </c>
      <c r="D7" s="65">
        <f>Proiect!D8</f>
        <v>0</v>
      </c>
      <c r="E7" s="15">
        <f>Proiect!J8</f>
        <v>8</v>
      </c>
      <c r="F7" s="15">
        <f>Curs!K7</f>
        <v>0.1</v>
      </c>
      <c r="G7" s="15">
        <v>7.25</v>
      </c>
      <c r="H7" s="15">
        <v>6</v>
      </c>
      <c r="I7" s="15">
        <f aca="true" t="shared" si="0" ref="I7:I35">0.3*E7+F7+0.4*G7+0.3*H7</f>
        <v>7.2</v>
      </c>
      <c r="J7" s="80">
        <f>IF(AND(E7&gt;=5,Prezenta!AD8),ROUND(I7+K7+0.001,0),-2)</f>
        <v>7</v>
      </c>
      <c r="K7" s="27"/>
      <c r="N7" s="19">
        <v>0</v>
      </c>
      <c r="O7" s="19">
        <f aca="true" t="shared" si="1" ref="O7:O35">IF(AND(N7,J7&gt;=5),1,0)</f>
        <v>0</v>
      </c>
      <c r="Q7" s="81"/>
      <c r="R7" s="81"/>
    </row>
    <row r="8" spans="1:18" ht="12.75" hidden="1">
      <c r="A8" s="38">
        <f>Prezenta!A9</f>
        <v>3</v>
      </c>
      <c r="B8" s="12">
        <f>Prezenta!B9</f>
        <v>21020959</v>
      </c>
      <c r="C8" s="21" t="str">
        <f>Prezenta!C9</f>
        <v>Capus G. Bogdan Andrei</v>
      </c>
      <c r="D8" s="18">
        <f>Proiect!D9</f>
        <v>0</v>
      </c>
      <c r="E8" s="15">
        <f>Proiect!J9</f>
        <v>5.666666666666667</v>
      </c>
      <c r="F8" s="15">
        <f>Curs!K8</f>
        <v>0</v>
      </c>
      <c r="G8" s="15">
        <v>5.25</v>
      </c>
      <c r="H8" s="15">
        <v>4.5</v>
      </c>
      <c r="I8" s="15">
        <f t="shared" si="0"/>
        <v>5.1499999999999995</v>
      </c>
      <c r="J8" s="80">
        <f>IF(AND(E8&gt;=5,Prezenta!AD9),ROUND(I8+K8+0.001,0),-2)</f>
        <v>5</v>
      </c>
      <c r="K8" s="42"/>
      <c r="N8" s="19">
        <v>0</v>
      </c>
      <c r="O8" s="19">
        <f t="shared" si="1"/>
        <v>0</v>
      </c>
      <c r="Q8" s="81"/>
      <c r="R8" s="81"/>
    </row>
    <row r="9" spans="1:18" ht="12.75">
      <c r="A9" s="38">
        <f>Prezenta!A10</f>
        <v>4</v>
      </c>
      <c r="B9" s="12">
        <f>Prezenta!B10</f>
        <v>21020511</v>
      </c>
      <c r="C9" s="21" t="str">
        <f>Prezenta!C10</f>
        <v>Cobarzan D. Vlad Alexandru</v>
      </c>
      <c r="D9" s="62">
        <f>Proiect!D10</f>
        <v>0</v>
      </c>
      <c r="E9" s="15">
        <f>Proiect!J10</f>
        <v>0</v>
      </c>
      <c r="F9" s="15">
        <f>Curs!K9</f>
        <v>0</v>
      </c>
      <c r="G9" s="63"/>
      <c r="H9" s="63"/>
      <c r="I9" s="15">
        <f>0.3*E9+F9+0.4*G9+0.3*H9</f>
        <v>0</v>
      </c>
      <c r="J9" s="80">
        <f>IF(AND(E9&gt;=5,Prezenta!AD10),ROUND(I9+K9+0.001,0),-2)</f>
        <v>-2</v>
      </c>
      <c r="K9" s="42"/>
      <c r="N9" s="19">
        <v>0</v>
      </c>
      <c r="O9" s="19">
        <f t="shared" si="1"/>
        <v>0</v>
      </c>
      <c r="Q9" s="82"/>
      <c r="R9" s="81"/>
    </row>
    <row r="10" spans="1:18" ht="12.75" hidden="1">
      <c r="A10" s="38">
        <f>Prezenta!A11</f>
        <v>5</v>
      </c>
      <c r="B10" s="12">
        <f>Prezenta!B11</f>
        <v>21021151</v>
      </c>
      <c r="C10" s="21" t="str">
        <f>Prezenta!C11</f>
        <v>Coman M. Patricia Alexandra</v>
      </c>
      <c r="D10" s="18">
        <f>Proiect!D11</f>
        <v>0</v>
      </c>
      <c r="E10" s="15">
        <f>Proiect!J11</f>
        <v>7</v>
      </c>
      <c r="F10" s="15">
        <f>Curs!K10</f>
        <v>0.35</v>
      </c>
      <c r="G10" s="15">
        <v>8.75</v>
      </c>
      <c r="H10" s="15">
        <v>8</v>
      </c>
      <c r="I10" s="15">
        <f t="shared" si="0"/>
        <v>8.35</v>
      </c>
      <c r="J10" s="80">
        <f>IF(AND(E10&gt;=5,Prezenta!AD11),ROUND(I10+K10+0.001,0),-2)</f>
        <v>8</v>
      </c>
      <c r="K10" s="29"/>
      <c r="N10" s="19">
        <v>0</v>
      </c>
      <c r="O10" s="19">
        <f t="shared" si="1"/>
        <v>0</v>
      </c>
      <c r="Q10" s="81"/>
      <c r="R10" s="81"/>
    </row>
    <row r="11" spans="1:15" ht="12.75" hidden="1">
      <c r="A11" s="38">
        <f>Prezenta!A12</f>
        <v>6</v>
      </c>
      <c r="B11" s="12">
        <f>Prezenta!B12</f>
        <v>21021172</v>
      </c>
      <c r="C11" s="21" t="str">
        <f>Prezenta!C12</f>
        <v>Dragan A. Paul Andrei</v>
      </c>
      <c r="D11" s="18" t="str">
        <f>Proiect!D12</f>
        <v>done</v>
      </c>
      <c r="E11" s="15">
        <f>Proiect!J12</f>
        <v>9.666666666666666</v>
      </c>
      <c r="F11" s="15">
        <f>Curs!K11</f>
        <v>0</v>
      </c>
      <c r="G11" s="15">
        <v>9.5</v>
      </c>
      <c r="H11" s="15">
        <v>10</v>
      </c>
      <c r="I11" s="15">
        <f t="shared" si="0"/>
        <v>9.7</v>
      </c>
      <c r="J11" s="80">
        <f>IF(AND(E11&gt;=5,Prezenta!AD12),ROUND(I11+K11+0.001,0),-2)</f>
        <v>11</v>
      </c>
      <c r="K11" s="29">
        <v>1.5</v>
      </c>
      <c r="N11" s="19">
        <v>1</v>
      </c>
      <c r="O11" s="19">
        <f t="shared" si="1"/>
        <v>1</v>
      </c>
    </row>
    <row r="12" spans="1:15" ht="12.75">
      <c r="A12" s="38">
        <f>Prezenta!A13</f>
        <v>7</v>
      </c>
      <c r="B12" s="12">
        <f>Prezenta!B13</f>
        <v>21021183</v>
      </c>
      <c r="C12" s="21" t="str">
        <f>Prezenta!C13</f>
        <v>Gavri G. Catalin Mihai</v>
      </c>
      <c r="D12" s="18">
        <f>Proiect!D13</f>
        <v>0</v>
      </c>
      <c r="E12" s="15">
        <f>Proiect!J13</f>
        <v>0</v>
      </c>
      <c r="F12" s="15">
        <f>Curs!K12</f>
        <v>0</v>
      </c>
      <c r="G12" s="15"/>
      <c r="H12" s="15"/>
      <c r="I12" s="15">
        <f t="shared" si="0"/>
        <v>0</v>
      </c>
      <c r="J12" s="80">
        <f>IF(AND(E12&gt;=5,Prezenta!AD13),ROUND(I12+K12+0.001,0),-2)</f>
        <v>-2</v>
      </c>
      <c r="K12" s="29"/>
      <c r="N12" s="19">
        <v>0</v>
      </c>
      <c r="O12" s="19">
        <f t="shared" si="1"/>
        <v>0</v>
      </c>
    </row>
    <row r="13" spans="1:15" ht="12.75" hidden="1">
      <c r="A13" s="38">
        <f>Prezenta!A14</f>
        <v>8</v>
      </c>
      <c r="B13" s="12">
        <f>Prezenta!B14</f>
        <v>21021185</v>
      </c>
      <c r="C13" s="21" t="str">
        <f>Prezenta!C14</f>
        <v>Genis C. Radu Constantin</v>
      </c>
      <c r="D13" s="18">
        <f>Proiect!D14</f>
        <v>0</v>
      </c>
      <c r="E13" s="15">
        <f>Proiect!J14</f>
        <v>6.166666666666667</v>
      </c>
      <c r="F13" s="15">
        <f>Curs!K13</f>
        <v>0</v>
      </c>
      <c r="G13" s="15">
        <v>6.75</v>
      </c>
      <c r="H13" s="15"/>
      <c r="I13" s="15">
        <f t="shared" si="0"/>
        <v>4.550000000000001</v>
      </c>
      <c r="J13" s="80">
        <f>IF(AND(E13&gt;=5,Prezenta!AD14),ROUND(I13+K13+0.001,0),-2)</f>
        <v>5</v>
      </c>
      <c r="K13" s="29"/>
      <c r="N13" s="19">
        <v>1</v>
      </c>
      <c r="O13" s="19">
        <f t="shared" si="1"/>
        <v>1</v>
      </c>
    </row>
    <row r="14" spans="1:15" ht="12.75" hidden="1">
      <c r="A14" s="38">
        <f>Prezenta!A15</f>
        <v>9</v>
      </c>
      <c r="B14" s="12">
        <f>Prezenta!B15</f>
        <v>21021186</v>
      </c>
      <c r="C14" s="21" t="str">
        <f>Prezenta!C15</f>
        <v>Gherghe D. Sergiu Ionut</v>
      </c>
      <c r="D14" s="18">
        <f>Proiect!D15</f>
        <v>0</v>
      </c>
      <c r="E14" s="15">
        <f>Proiect!J15</f>
        <v>6.333333333333333</v>
      </c>
      <c r="F14" s="15">
        <f>Curs!K14</f>
        <v>0</v>
      </c>
      <c r="G14" s="15">
        <v>7.5</v>
      </c>
      <c r="H14" s="15">
        <v>3.75</v>
      </c>
      <c r="I14" s="15">
        <f t="shared" si="0"/>
        <v>6.025</v>
      </c>
      <c r="J14" s="80">
        <f>IF(AND(E14&gt;=5,Prezenta!AD15),ROUND(I14+K14+0.001,0),-2)</f>
        <v>6</v>
      </c>
      <c r="K14" s="42"/>
      <c r="N14" s="19">
        <v>0</v>
      </c>
      <c r="O14" s="19">
        <f t="shared" si="1"/>
        <v>0</v>
      </c>
    </row>
    <row r="15" spans="1:15" ht="12.75" hidden="1">
      <c r="A15" s="38">
        <f>Prezenta!A16</f>
        <v>10</v>
      </c>
      <c r="B15" s="12">
        <f>Prezenta!B16</f>
        <v>21021189</v>
      </c>
      <c r="C15" s="21" t="str">
        <f>Prezenta!C16</f>
        <v>Giosan I. Irina</v>
      </c>
      <c r="D15" s="18">
        <f>Proiect!D16</f>
        <v>0</v>
      </c>
      <c r="E15" s="15">
        <f>Proiect!J16</f>
        <v>9.666666666666666</v>
      </c>
      <c r="F15" s="15">
        <f>Curs!K15</f>
        <v>0.2</v>
      </c>
      <c r="G15" s="15">
        <v>5.5</v>
      </c>
      <c r="H15" s="15">
        <v>8.05</v>
      </c>
      <c r="I15" s="15">
        <f t="shared" si="0"/>
        <v>7.715000000000001</v>
      </c>
      <c r="J15" s="80">
        <f>IF(AND(E15&gt;=5,Prezenta!AD16),ROUND(I15+K15+0.001,0),-2)</f>
        <v>8</v>
      </c>
      <c r="K15" s="29"/>
      <c r="N15" s="19">
        <v>0</v>
      </c>
      <c r="O15" s="19">
        <f t="shared" si="1"/>
        <v>0</v>
      </c>
    </row>
    <row r="16" spans="1:15" ht="12.75" hidden="1">
      <c r="A16" s="38">
        <f>Prezenta!A17</f>
        <v>11</v>
      </c>
      <c r="B16" s="12">
        <f>Prezenta!B17</f>
        <v>21021210</v>
      </c>
      <c r="C16" s="21" t="str">
        <f>Prezenta!C17</f>
        <v>Jurjut L. Anca</v>
      </c>
      <c r="D16" s="18">
        <f>Proiect!D17</f>
        <v>0</v>
      </c>
      <c r="E16" s="15">
        <f>Proiect!J17</f>
        <v>9.666666666666666</v>
      </c>
      <c r="F16" s="15">
        <f>Curs!K16</f>
        <v>0.48000000000000004</v>
      </c>
      <c r="G16" s="15">
        <v>8.25</v>
      </c>
      <c r="H16" s="15">
        <v>2.75</v>
      </c>
      <c r="I16" s="15">
        <f t="shared" si="0"/>
        <v>7.505</v>
      </c>
      <c r="J16" s="80">
        <f>IF(AND(E16&gt;=5,Prezenta!AD17),ROUND(I16+K16+0.001,0),-2)</f>
        <v>8</v>
      </c>
      <c r="K16" s="29"/>
      <c r="N16" s="19">
        <v>0</v>
      </c>
      <c r="O16" s="19">
        <f t="shared" si="1"/>
        <v>0</v>
      </c>
    </row>
    <row r="17" spans="1:16" ht="12.75" hidden="1">
      <c r="A17" s="38">
        <f>Prezenta!A18</f>
        <v>12</v>
      </c>
      <c r="B17" s="12">
        <f>Prezenta!B18</f>
        <v>21021211</v>
      </c>
      <c r="C17" s="21" t="str">
        <f>Prezenta!C18</f>
        <v>Kajnak Misca M. Robert Oliver</v>
      </c>
      <c r="D17" s="18">
        <f>Proiect!D18</f>
        <v>0</v>
      </c>
      <c r="E17" s="15">
        <f>Proiect!J18</f>
        <v>9.833333333333334</v>
      </c>
      <c r="F17" s="15">
        <f>Curs!K17</f>
        <v>0.28</v>
      </c>
      <c r="G17" s="15">
        <v>9.25</v>
      </c>
      <c r="H17" s="15">
        <v>10</v>
      </c>
      <c r="I17" s="15">
        <f t="shared" si="0"/>
        <v>9.93</v>
      </c>
      <c r="J17" s="80">
        <f>IF(AND(E17&gt;=5,Prezenta!AD18),ROUND(I17+K17+0.001,0),-2)</f>
        <v>11</v>
      </c>
      <c r="K17" s="29">
        <v>1</v>
      </c>
      <c r="N17" s="19">
        <v>0</v>
      </c>
      <c r="O17" s="19">
        <f t="shared" si="1"/>
        <v>0</v>
      </c>
      <c r="P17" s="19" t="s">
        <v>79</v>
      </c>
    </row>
    <row r="18" spans="1:15" ht="12.75">
      <c r="A18" s="38">
        <f>Prezenta!A19</f>
        <v>13</v>
      </c>
      <c r="B18" s="12">
        <f>Prezenta!B19</f>
        <v>21021212</v>
      </c>
      <c r="C18" s="21" t="str">
        <f>Prezenta!C19</f>
        <v>Kovacs A. Kristof - Attila</v>
      </c>
      <c r="D18" s="18">
        <f>Proiect!D19</f>
        <v>0</v>
      </c>
      <c r="E18" s="15">
        <f>Proiect!J19</f>
        <v>6.5</v>
      </c>
      <c r="F18" s="15">
        <f>Curs!K18</f>
        <v>0</v>
      </c>
      <c r="G18" s="15">
        <v>7</v>
      </c>
      <c r="H18" s="15">
        <v>3.75</v>
      </c>
      <c r="I18" s="15">
        <f t="shared" si="0"/>
        <v>5.875</v>
      </c>
      <c r="J18" s="80">
        <f>IF(AND(E18&gt;=5,Prezenta!AD19),ROUND(I18+K18+0.001,0),-2)</f>
        <v>6</v>
      </c>
      <c r="K18" s="29"/>
      <c r="N18" s="19">
        <v>0</v>
      </c>
      <c r="O18" s="19">
        <f t="shared" si="1"/>
        <v>0</v>
      </c>
    </row>
    <row r="19" spans="1:15" ht="12.75" hidden="1">
      <c r="A19" s="38">
        <f>Prezenta!A20</f>
        <v>14</v>
      </c>
      <c r="B19" s="12">
        <f>Prezenta!B20</f>
        <v>21021213</v>
      </c>
      <c r="C19" s="21" t="str">
        <f>Prezenta!C20</f>
        <v>Kovacs G. Gyorgy</v>
      </c>
      <c r="D19" s="18">
        <f>Proiect!D20</f>
        <v>0</v>
      </c>
      <c r="E19" s="15">
        <f>Proiect!J20</f>
        <v>9.833333333333334</v>
      </c>
      <c r="F19" s="15">
        <f>Curs!K19</f>
        <v>0.5</v>
      </c>
      <c r="G19" s="15">
        <v>10</v>
      </c>
      <c r="H19" s="15">
        <v>10</v>
      </c>
      <c r="I19" s="15">
        <f t="shared" si="0"/>
        <v>10.45</v>
      </c>
      <c r="J19" s="80">
        <f>IF(AND(E19&gt;=5,Prezenta!AD20),ROUND(I19+K19+0.001,0),-2)</f>
        <v>10</v>
      </c>
      <c r="K19" s="29"/>
      <c r="N19" s="19">
        <v>0</v>
      </c>
      <c r="O19" s="19">
        <f t="shared" si="1"/>
        <v>0</v>
      </c>
    </row>
    <row r="20" spans="1:15" ht="12.75" hidden="1">
      <c r="A20" s="38">
        <f>Prezenta!A21</f>
        <v>15</v>
      </c>
      <c r="B20" s="12">
        <f>Prezenta!B21</f>
        <v>21021215</v>
      </c>
      <c r="C20" s="21" t="str">
        <f>Prezenta!C21</f>
        <v>Lal I. Ioana</v>
      </c>
      <c r="D20" s="18">
        <f>Proiect!D21</f>
        <v>0</v>
      </c>
      <c r="E20" s="15">
        <f>Proiect!J21</f>
        <v>9.666666666666666</v>
      </c>
      <c r="F20" s="15">
        <f>Curs!K20</f>
        <v>0.5</v>
      </c>
      <c r="G20" s="15">
        <v>10</v>
      </c>
      <c r="H20" s="15">
        <v>10</v>
      </c>
      <c r="I20" s="15">
        <f t="shared" si="0"/>
        <v>10.4</v>
      </c>
      <c r="J20" s="80">
        <f>IF(AND(E20&gt;=5,Prezenta!AD21),ROUND(I20+K20+0.001,0),-2)</f>
        <v>10</v>
      </c>
      <c r="K20" s="29"/>
      <c r="N20" s="19">
        <v>0</v>
      </c>
      <c r="O20" s="19">
        <f t="shared" si="1"/>
        <v>0</v>
      </c>
    </row>
    <row r="21" spans="1:15" ht="12.75">
      <c r="A21" s="38">
        <f>Prezenta!A22</f>
        <v>16</v>
      </c>
      <c r="B21" s="12">
        <f>Prezenta!B22</f>
        <v>21021218</v>
      </c>
      <c r="C21" s="21" t="str">
        <f>Prezenta!C22</f>
        <v>Lupu N. Nicolae Teodor</v>
      </c>
      <c r="D21" s="18">
        <f>Proiect!D22</f>
        <v>0</v>
      </c>
      <c r="E21" s="15">
        <f>Proiect!J22</f>
        <v>5.5</v>
      </c>
      <c r="F21" s="15">
        <f>Curs!K21</f>
        <v>0</v>
      </c>
      <c r="G21" s="15">
        <v>5.75</v>
      </c>
      <c r="H21" s="15">
        <v>2</v>
      </c>
      <c r="I21" s="15">
        <f t="shared" si="0"/>
        <v>4.55</v>
      </c>
      <c r="J21" s="80">
        <f>IF(AND(E21&gt;=5,Prezenta!AD22),ROUND(I21+K21+0.001,0),-2)</f>
        <v>5</v>
      </c>
      <c r="K21" s="29"/>
      <c r="N21" s="19">
        <v>0</v>
      </c>
      <c r="O21" s="19">
        <f t="shared" si="1"/>
        <v>0</v>
      </c>
    </row>
    <row r="22" spans="1:15" ht="12.75">
      <c r="A22" s="38">
        <f>Prezenta!A23</f>
        <v>17</v>
      </c>
      <c r="B22" s="12">
        <f>Prezenta!B23</f>
        <v>21021226</v>
      </c>
      <c r="C22" s="21" t="str">
        <f>Prezenta!C23</f>
        <v>Miklos C. Csaba</v>
      </c>
      <c r="D22" s="18">
        <f>Proiect!D23</f>
        <v>0</v>
      </c>
      <c r="E22" s="15">
        <f>Proiect!J23</f>
        <v>7.583333333333333</v>
      </c>
      <c r="F22" s="15">
        <f>Curs!K22</f>
        <v>0</v>
      </c>
      <c r="G22" s="15">
        <v>7.5</v>
      </c>
      <c r="H22" s="15">
        <v>0.3</v>
      </c>
      <c r="I22" s="15">
        <f t="shared" si="0"/>
        <v>5.365</v>
      </c>
      <c r="J22" s="80">
        <f>IF(AND(E22&gt;=5,Prezenta!AD23),ROUND(I22+K22+0.001,0),-2)</f>
        <v>5</v>
      </c>
      <c r="K22" s="29"/>
      <c r="N22" s="19">
        <v>0</v>
      </c>
      <c r="O22" s="19">
        <f t="shared" si="1"/>
        <v>0</v>
      </c>
    </row>
    <row r="23" spans="1:15" ht="12.75" hidden="1">
      <c r="A23" s="38">
        <f>Prezenta!A24</f>
        <v>18</v>
      </c>
      <c r="B23" s="12">
        <f>Prezenta!B24</f>
        <v>21021227</v>
      </c>
      <c r="C23" s="21" t="str">
        <f>Prezenta!C24</f>
        <v>Miklos I. David Janos</v>
      </c>
      <c r="D23" s="18">
        <f>Proiect!D24</f>
        <v>0</v>
      </c>
      <c r="E23" s="15">
        <f>Proiect!J24</f>
        <v>8.75</v>
      </c>
      <c r="F23" s="15">
        <f>Curs!K23</f>
        <v>0.05</v>
      </c>
      <c r="G23" s="15">
        <v>2.25</v>
      </c>
      <c r="H23" s="15">
        <v>3.5</v>
      </c>
      <c r="I23" s="15">
        <f t="shared" si="0"/>
        <v>4.625</v>
      </c>
      <c r="J23" s="80">
        <f>IF(AND(E23&gt;=5,Prezenta!AD24),ROUND(I23+K23+0.001,0),-2)</f>
        <v>5</v>
      </c>
      <c r="K23" s="42"/>
      <c r="N23" s="19">
        <v>0</v>
      </c>
      <c r="O23" s="19">
        <f t="shared" si="1"/>
        <v>0</v>
      </c>
    </row>
    <row r="24" spans="1:16" ht="12.75" hidden="1">
      <c r="A24" s="38">
        <f>Prezenta!A25</f>
        <v>19</v>
      </c>
      <c r="B24" s="12">
        <f>Prezenta!B25</f>
        <v>21021230</v>
      </c>
      <c r="C24" s="21" t="str">
        <f>Prezenta!C25</f>
        <v>Moldovan I. Vladut Adrian</v>
      </c>
      <c r="D24" s="18">
        <f>Proiect!D25</f>
        <v>0</v>
      </c>
      <c r="E24" s="15">
        <f>Proiect!J25</f>
        <v>7.166666666666667</v>
      </c>
      <c r="F24" s="15">
        <f>Curs!K24</f>
        <v>0.2</v>
      </c>
      <c r="G24" s="15">
        <v>5.75</v>
      </c>
      <c r="H24" s="15">
        <v>10</v>
      </c>
      <c r="I24" s="15">
        <f t="shared" si="0"/>
        <v>7.65</v>
      </c>
      <c r="J24" s="80">
        <f>IF(AND(E24&gt;=5,Prezenta!AD25),ROUND(I24+K24+0.001,0),-2)</f>
        <v>10</v>
      </c>
      <c r="K24" s="29">
        <f>1+1</f>
        <v>2</v>
      </c>
      <c r="N24" s="19">
        <v>0</v>
      </c>
      <c r="O24" s="19">
        <f t="shared" si="1"/>
        <v>0</v>
      </c>
      <c r="P24" s="19" t="s">
        <v>72</v>
      </c>
    </row>
    <row r="25" spans="1:15" ht="12.75">
      <c r="A25" s="38">
        <f>Prezenta!A26</f>
        <v>20</v>
      </c>
      <c r="B25" s="12">
        <f>Prezenta!B26</f>
        <v>21021232</v>
      </c>
      <c r="C25" s="21" t="str">
        <f>Prezenta!C26</f>
        <v>Mosneagu R. Razvan Andrei</v>
      </c>
      <c r="D25" s="18">
        <f>Proiect!D26</f>
        <v>0</v>
      </c>
      <c r="E25" s="15">
        <f>Proiect!J26</f>
        <v>6.333333333333333</v>
      </c>
      <c r="F25" s="15">
        <f>Curs!K25</f>
        <v>0</v>
      </c>
      <c r="G25" s="15">
        <v>3</v>
      </c>
      <c r="H25" s="15">
        <v>4.75</v>
      </c>
      <c r="I25" s="15">
        <f t="shared" si="0"/>
        <v>4.525</v>
      </c>
      <c r="J25" s="80">
        <f>IF(AND(E25&gt;=5,Prezenta!AD26),ROUND(I25+K25+0.001,0),-2)</f>
        <v>5</v>
      </c>
      <c r="K25" s="29"/>
      <c r="N25" s="19">
        <v>0</v>
      </c>
      <c r="O25" s="19">
        <f t="shared" si="1"/>
        <v>0</v>
      </c>
    </row>
    <row r="26" spans="1:15" ht="12.75" hidden="1">
      <c r="A26" s="38">
        <f>Prezenta!A27</f>
        <v>21</v>
      </c>
      <c r="B26" s="12">
        <f>Prezenta!B27</f>
        <v>21021234</v>
      </c>
      <c r="C26" s="21" t="str">
        <f>Prezenta!C27</f>
        <v>Muresanu A. Gabriel Ionut</v>
      </c>
      <c r="D26" s="18">
        <f>Proiect!D27</f>
        <v>0</v>
      </c>
      <c r="E26" s="15">
        <f>Proiect!J27</f>
        <v>7.333333333333333</v>
      </c>
      <c r="F26" s="15">
        <f>Curs!K26</f>
        <v>0.1</v>
      </c>
      <c r="G26" s="15">
        <v>10</v>
      </c>
      <c r="H26" s="15">
        <v>10</v>
      </c>
      <c r="I26" s="15">
        <f t="shared" si="0"/>
        <v>9.3</v>
      </c>
      <c r="J26" s="80">
        <f>IF(AND(E26&gt;=5,Prezenta!AD27),ROUND(I26+K26+0.001,0),-2)</f>
        <v>9</v>
      </c>
      <c r="K26" s="29"/>
      <c r="N26" s="19">
        <v>0</v>
      </c>
      <c r="O26" s="19">
        <f t="shared" si="1"/>
        <v>0</v>
      </c>
    </row>
    <row r="27" spans="1:15" ht="12.75" hidden="1">
      <c r="A27" s="38">
        <f>Prezenta!A28</f>
        <v>22</v>
      </c>
      <c r="B27" s="12">
        <f>Prezenta!B28</f>
        <v>21021255</v>
      </c>
      <c r="C27" s="21" t="str">
        <f>Prezenta!C28</f>
        <v>Pop C. Alexandru</v>
      </c>
      <c r="D27" s="18">
        <f>Proiect!D28</f>
        <v>0</v>
      </c>
      <c r="E27" s="15">
        <f>Proiect!J28</f>
        <v>7.833333333333333</v>
      </c>
      <c r="F27" s="15">
        <f>Curs!K27</f>
        <v>0.28</v>
      </c>
      <c r="G27" s="15">
        <v>10</v>
      </c>
      <c r="H27" s="15">
        <v>4.5</v>
      </c>
      <c r="I27" s="15">
        <f t="shared" si="0"/>
        <v>7.9799999999999995</v>
      </c>
      <c r="J27" s="80">
        <f>IF(AND(E27&gt;=5,Prezenta!AD28),ROUND(I27+K27+0.001,0),-2)</f>
        <v>8</v>
      </c>
      <c r="K27" s="29">
        <v>0.5</v>
      </c>
      <c r="N27" s="19">
        <v>0</v>
      </c>
      <c r="O27" s="19">
        <f t="shared" si="1"/>
        <v>0</v>
      </c>
    </row>
    <row r="28" spans="1:15" ht="12.75" hidden="1">
      <c r="A28" s="38">
        <f>Prezenta!A29</f>
        <v>23</v>
      </c>
      <c r="B28" s="12">
        <f>Prezenta!B29</f>
        <v>21021261</v>
      </c>
      <c r="C28" s="21" t="str">
        <f>Prezenta!C29</f>
        <v>Popescu V. Mihaela</v>
      </c>
      <c r="D28" s="18" t="str">
        <f>Proiect!D29</f>
        <v>done</v>
      </c>
      <c r="E28" s="15">
        <f>Proiect!J29</f>
        <v>9.75</v>
      </c>
      <c r="F28" s="15">
        <f>Curs!K28</f>
        <v>0</v>
      </c>
      <c r="G28" s="15">
        <v>9.5</v>
      </c>
      <c r="H28" s="15">
        <v>9.25</v>
      </c>
      <c r="I28" s="15">
        <f t="shared" si="0"/>
        <v>9.5</v>
      </c>
      <c r="J28" s="80">
        <f>IF(AND(E28&gt;=5,Prezenta!AD29),ROUND(I28+K28+0.001,0),-2)</f>
        <v>10</v>
      </c>
      <c r="K28" s="29"/>
      <c r="N28" s="19">
        <v>1</v>
      </c>
      <c r="O28" s="19">
        <f t="shared" si="1"/>
        <v>1</v>
      </c>
    </row>
    <row r="29" spans="1:15" ht="12.75" hidden="1">
      <c r="A29" s="38">
        <f>Prezenta!A30</f>
        <v>24</v>
      </c>
      <c r="B29" s="12">
        <f>Prezenta!B30</f>
        <v>21021285</v>
      </c>
      <c r="C29" s="21" t="str">
        <f>Prezenta!C30</f>
        <v>Stanese N. Mihai Radu</v>
      </c>
      <c r="D29" s="18">
        <f>Proiect!D30</f>
        <v>0</v>
      </c>
      <c r="E29" s="15">
        <f>Proiect!J30</f>
        <v>9.25</v>
      </c>
      <c r="F29" s="15">
        <f>Curs!K29</f>
        <v>0.30000000000000004</v>
      </c>
      <c r="G29" s="15">
        <v>10</v>
      </c>
      <c r="H29" s="15">
        <v>9.9</v>
      </c>
      <c r="I29" s="15">
        <f t="shared" si="0"/>
        <v>10.045</v>
      </c>
      <c r="J29" s="80">
        <f>IF(AND(E29&gt;=5,Prezenta!AD30),ROUND(I29+K29+0.001,0),-2)</f>
        <v>10</v>
      </c>
      <c r="K29" s="42"/>
      <c r="N29" s="19">
        <v>0</v>
      </c>
      <c r="O29" s="19">
        <f t="shared" si="1"/>
        <v>0</v>
      </c>
    </row>
    <row r="30" spans="1:15" ht="12.75" hidden="1">
      <c r="A30" s="38">
        <f>Prezenta!A31</f>
        <v>25</v>
      </c>
      <c r="B30" s="12">
        <f>Prezenta!B31</f>
        <v>21021288</v>
      </c>
      <c r="C30" s="21" t="str">
        <f>Prezenta!C31</f>
        <v>Suciu G. Vlad</v>
      </c>
      <c r="D30" s="18" t="str">
        <f>Proiect!D31</f>
        <v>done</v>
      </c>
      <c r="E30" s="15">
        <f>Proiect!J31</f>
        <v>9.666666666666666</v>
      </c>
      <c r="F30" s="15">
        <f>Curs!K30</f>
        <v>0</v>
      </c>
      <c r="G30" s="15">
        <v>10</v>
      </c>
      <c r="H30" s="15">
        <v>9.75</v>
      </c>
      <c r="I30" s="15">
        <f t="shared" si="0"/>
        <v>9.825</v>
      </c>
      <c r="J30" s="80">
        <f>IF(AND(E30&gt;=5,Prezenta!AD31),ROUND(I30+K30+0.001,0),-2)</f>
        <v>10</v>
      </c>
      <c r="K30" s="42">
        <v>0.5</v>
      </c>
      <c r="N30" s="19">
        <v>1</v>
      </c>
      <c r="O30" s="19">
        <f t="shared" si="1"/>
        <v>1</v>
      </c>
    </row>
    <row r="31" spans="1:16" ht="12.75" hidden="1">
      <c r="A31" s="38">
        <f>Prezenta!A32</f>
        <v>26</v>
      </c>
      <c r="B31" s="12">
        <f>Prezenta!B32</f>
        <v>21021299</v>
      </c>
      <c r="C31" s="21" t="str">
        <f>Prezenta!C32</f>
        <v>Todoran V. Marius Gheorghe</v>
      </c>
      <c r="D31" s="18">
        <f>Proiect!D32</f>
        <v>0</v>
      </c>
      <c r="E31" s="15">
        <f>Proiect!J32</f>
        <v>7.166666666666667</v>
      </c>
      <c r="F31" s="15">
        <f>Curs!K31</f>
        <v>0.05</v>
      </c>
      <c r="G31" s="15">
        <v>10</v>
      </c>
      <c r="H31" s="15">
        <v>9.8</v>
      </c>
      <c r="I31" s="15">
        <f t="shared" si="0"/>
        <v>9.139999999999999</v>
      </c>
      <c r="J31" s="80">
        <f>IF(AND(E31&gt;=5,Prezenta!AD32),ROUND(I31+K31+0.001,0),-2)</f>
        <v>10</v>
      </c>
      <c r="K31" s="46">
        <v>0.4</v>
      </c>
      <c r="N31" s="19">
        <v>0</v>
      </c>
      <c r="O31" s="19">
        <f t="shared" si="1"/>
        <v>0</v>
      </c>
      <c r="P31" s="19" t="s">
        <v>80</v>
      </c>
    </row>
    <row r="32" spans="1:15" ht="12.75" hidden="1">
      <c r="A32" s="38">
        <f>Prezenta!A33</f>
        <v>27</v>
      </c>
      <c r="B32" s="12">
        <f>Prezenta!B33</f>
        <v>21021315</v>
      </c>
      <c r="C32" s="21" t="str">
        <f>Prezenta!C33</f>
        <v>Varvara G. Ronny Gligor</v>
      </c>
      <c r="D32" s="18">
        <f>Proiect!D33</f>
        <v>0</v>
      </c>
      <c r="E32" s="15">
        <f>Proiect!J33</f>
        <v>6.5</v>
      </c>
      <c r="F32" s="15">
        <f>Curs!K32</f>
        <v>0.35</v>
      </c>
      <c r="G32" s="15">
        <v>5.5</v>
      </c>
      <c r="H32" s="15"/>
      <c r="I32" s="15">
        <f t="shared" si="0"/>
        <v>4.5</v>
      </c>
      <c r="J32" s="80">
        <f>IF(AND(E32&gt;=5,Prezenta!AD33),ROUND(I32+K32+0.001,0),-2)</f>
        <v>5</v>
      </c>
      <c r="K32" s="29"/>
      <c r="N32" s="19">
        <v>1</v>
      </c>
      <c r="O32" s="19">
        <f t="shared" si="1"/>
        <v>1</v>
      </c>
    </row>
    <row r="33" spans="1:15" ht="12.75">
      <c r="A33" s="38">
        <f>Prezenta!A34</f>
        <v>28</v>
      </c>
      <c r="B33" s="12">
        <f>Prezenta!B34</f>
        <v>21020919</v>
      </c>
      <c r="C33" s="21" t="str">
        <f>Prezenta!C34</f>
        <v>Veres C. Koppany Attila</v>
      </c>
      <c r="D33" s="18">
        <f>Proiect!D34</f>
        <v>0</v>
      </c>
      <c r="E33" s="15">
        <f>Proiect!J34</f>
        <v>5.666666666666667</v>
      </c>
      <c r="F33" s="15">
        <f>Curs!K33</f>
        <v>0</v>
      </c>
      <c r="G33" s="15">
        <v>2.55</v>
      </c>
      <c r="H33" s="15">
        <v>5.95</v>
      </c>
      <c r="I33" s="15">
        <f t="shared" si="0"/>
        <v>4.505</v>
      </c>
      <c r="J33" s="80">
        <f>IF(AND(E33&gt;=5,Prezenta!AD34),ROUND(I33+K33+0.001,0),-2)</f>
        <v>5</v>
      </c>
      <c r="K33" s="29"/>
      <c r="N33" s="19">
        <v>0</v>
      </c>
      <c r="O33" s="19">
        <f t="shared" si="1"/>
        <v>0</v>
      </c>
    </row>
    <row r="34" spans="1:15" ht="12.75" hidden="1">
      <c r="A34" s="38">
        <f>Prezenta!A35</f>
        <v>29</v>
      </c>
      <c r="B34" s="12">
        <f>Prezenta!B35</f>
        <v>21021319</v>
      </c>
      <c r="C34" s="21" t="str">
        <f>Prezenta!C35</f>
        <v>Vincze Pistuka C. Roland</v>
      </c>
      <c r="D34" s="18">
        <f>Proiect!D35</f>
        <v>0</v>
      </c>
      <c r="E34" s="15">
        <f>Proiect!J35</f>
        <v>9</v>
      </c>
      <c r="F34" s="15">
        <f>Curs!K34</f>
        <v>0.2</v>
      </c>
      <c r="G34" s="15">
        <v>8.05</v>
      </c>
      <c r="H34" s="15">
        <v>5.25</v>
      </c>
      <c r="I34" s="15">
        <f t="shared" si="0"/>
        <v>7.695000000000001</v>
      </c>
      <c r="J34" s="80">
        <f>IF(AND(E34&gt;=5,Prezenta!AD35),ROUND(I34+K34+0.001,0),-2)</f>
        <v>8</v>
      </c>
      <c r="K34" s="29"/>
      <c r="N34" s="19">
        <v>0</v>
      </c>
      <c r="O34" s="19">
        <f t="shared" si="1"/>
        <v>0</v>
      </c>
    </row>
    <row r="35" spans="1:15" ht="12.75" hidden="1">
      <c r="A35" s="38">
        <f>Prezenta!A36</f>
        <v>30</v>
      </c>
      <c r="B35" s="12">
        <f>Prezenta!B36</f>
        <v>21021321</v>
      </c>
      <c r="C35" s="21" t="str">
        <f>Prezenta!C36</f>
        <v>Voicu A. Horatiu Serban</v>
      </c>
      <c r="D35" s="18">
        <f>Proiect!D36</f>
        <v>0</v>
      </c>
      <c r="E35" s="15">
        <f>Proiect!J36</f>
        <v>9.166666666666666</v>
      </c>
      <c r="F35" s="15">
        <f>Curs!K35</f>
        <v>0.6799999999999999</v>
      </c>
      <c r="G35" s="15">
        <v>7.6</v>
      </c>
      <c r="H35" s="15">
        <v>10</v>
      </c>
      <c r="I35" s="15">
        <f t="shared" si="0"/>
        <v>9.469999999999999</v>
      </c>
      <c r="J35" s="80">
        <f>IF(AND(E35&gt;=5,Prezenta!AD36),ROUND(I35+K35+0.001,0),-2)</f>
        <v>10</v>
      </c>
      <c r="K35" s="29">
        <v>0.05</v>
      </c>
      <c r="N35" s="19">
        <v>0</v>
      </c>
      <c r="O35" s="19">
        <f t="shared" si="1"/>
        <v>0</v>
      </c>
    </row>
    <row r="38" ht="12.75">
      <c r="J38" s="19">
        <f>COUNTIF(J7:J35,"&gt;-2")</f>
        <v>27</v>
      </c>
    </row>
    <row r="39" ht="12.75">
      <c r="J39" s="19">
        <f>COUNTIF(J6:J35,"=-2")</f>
        <v>2</v>
      </c>
    </row>
  </sheetData>
  <sheetProtection/>
  <mergeCells count="11">
    <mergeCell ref="K4:K5"/>
    <mergeCell ref="J4:J5"/>
    <mergeCell ref="I4:I5"/>
    <mergeCell ref="E4:E5"/>
    <mergeCell ref="F4:F5"/>
    <mergeCell ref="H4:H5"/>
    <mergeCell ref="G4:G5"/>
    <mergeCell ref="D4:D5"/>
    <mergeCell ref="A4:A5"/>
    <mergeCell ref="B4:B5"/>
    <mergeCell ref="C4:C5"/>
  </mergeCells>
  <conditionalFormatting sqref="I6:I35">
    <cfRule type="cellIs" priority="5" dxfId="2" operator="lessThan" stopIfTrue="1">
      <formula>5</formula>
    </cfRule>
    <cfRule type="cellIs" priority="6" dxfId="1" operator="greaterThanOrEqual" stopIfTrue="1">
      <formula>5</formula>
    </cfRule>
  </conditionalFormatting>
  <conditionalFormatting sqref="E6:E35">
    <cfRule type="cellIs" priority="7" dxfId="2" operator="lessThan" stopIfTrue="1">
      <formula>5</formula>
    </cfRule>
    <cfRule type="expression" priority="8" dxfId="2" stopIfTrue="1">
      <formula>"Proiect!H7&lt;5"</formula>
    </cfRule>
  </conditionalFormatting>
  <conditionalFormatting sqref="J6:J35">
    <cfRule type="cellIs" priority="13" dxfId="2" operator="lessThan" stopIfTrue="1">
      <formula>5</formula>
    </cfRule>
    <cfRule type="expression" priority="14" dxfId="1" stopIfTrue="1">
      <formula>NOT(O6)</formula>
    </cfRule>
    <cfRule type="expression" priority="15" dxfId="0" stopIfTrue="1">
      <formula>O6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 Busoniu</dc:creator>
  <cp:keywords/>
  <dc:description/>
  <cp:lastModifiedBy>User</cp:lastModifiedBy>
  <cp:lastPrinted>2017-06-12T13:06:36Z</cp:lastPrinted>
  <dcterms:created xsi:type="dcterms:W3CDTF">2012-02-06T11:44:24Z</dcterms:created>
  <dcterms:modified xsi:type="dcterms:W3CDTF">2017-09-06T08:31:43Z</dcterms:modified>
  <cp:category/>
  <cp:version/>
  <cp:contentType/>
  <cp:contentStatus/>
</cp:coreProperties>
</file>